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showInkAnnotation="0" defaultThemeVersion="124226"/>
  <xr:revisionPtr revIDLastSave="78" documentId="13_ncr:1_{681CE8FB-BB13-4A5A-8466-27915D74C65D}" xr6:coauthVersionLast="45" xr6:coauthVersionMax="45" xr10:uidLastSave="{4ECD653D-24EE-4586-9209-AF8C825C988A}"/>
  <bookViews>
    <workbookView xWindow="28680" yWindow="-120" windowWidth="29040" windowHeight="16440" tabRatio="724" xr2:uid="{00000000-000D-0000-FFFF-FFFF00000000}"/>
  </bookViews>
  <sheets>
    <sheet name="EEI Metrics" sheetId="3" r:id="rId1"/>
    <sheet name="AGA Metrics" sheetId="13" r:id="rId2"/>
    <sheet name="Hidden_Lists" sheetId="11" state="hidden" r:id="rId3"/>
  </sheets>
  <externalReferences>
    <externalReference r:id="rId4"/>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 localSheetId="1">[1]Hidden_Lists!$D$7:$D$9</definedName>
    <definedName name="list_GenerationBasis">Hidden_Lists!$D$7:$D$9</definedName>
    <definedName name="_xlnm.Print_Area" localSheetId="1">'AGA Metrics'!$A$1:$Y$69</definedName>
    <definedName name="_xlnm.Print_Area" localSheetId="0">'EEI Metrics'!$A$1:$V$193</definedName>
    <definedName name="_xlnm.Print_Titles" localSheetId="1">'AGA Metrics'!$1:$13</definedName>
    <definedName name="_xlnm.Print_Titles" localSheetId="0">'EEI Metrics'!$1:$15</definedName>
    <definedName name="Z_92024487_856B_4888_AB2E_741D189FC906_.wvu.PrintArea" localSheetId="1" hidden="1">'AGA Metrics'!$A$1:$Y$62</definedName>
    <definedName name="Z_92024487_856B_4888_AB2E_741D189FC906_.wvu.PrintTitles" localSheetId="1" hidden="1">'AGA Metrics'!$1:$13</definedName>
    <definedName name="Z_96389CB2_2D7B_4774_AC67_F2D68A3523AA_.wvu.PrintArea" localSheetId="1" hidden="1">'AGA Metrics'!$A$1:$Y$62</definedName>
    <definedName name="Z_96389CB2_2D7B_4774_AC67_F2D68A3523AA_.wvu.PrintTitles" localSheetId="1" hidden="1">'AGA Metrics'!$1:$13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2" i="3" l="1"/>
  <c r="I112" i="3" l="1"/>
  <c r="L32" i="3" l="1"/>
  <c r="L22" i="13" l="1"/>
  <c r="L113" i="3" l="1"/>
  <c r="L112" i="3"/>
  <c r="I105" i="3"/>
  <c r="L105" i="3"/>
  <c r="L96" i="3"/>
  <c r="I96" i="3"/>
  <c r="L131" i="3" l="1"/>
  <c r="L127" i="3"/>
  <c r="I127" i="3"/>
  <c r="L123" i="3"/>
  <c r="L104" i="3"/>
  <c r="I104" i="3"/>
  <c r="I113" i="3" l="1"/>
  <c r="I131" i="3" l="1"/>
  <c r="I32" i="3"/>
  <c r="I18" i="3" l="1"/>
  <c r="L18" i="3"/>
  <c r="L23" i="3" l="1"/>
  <c r="I23" i="3" l="1"/>
  <c r="F32" i="3" l="1"/>
  <c r="F52" i="3" l="1"/>
  <c r="F104" i="3" l="1"/>
  <c r="I123" i="3" l="1"/>
  <c r="F96" i="3" l="1"/>
  <c r="I97" i="3" l="1"/>
</calcChain>
</file>

<file path=xl/sharedStrings.xml><?xml version="1.0" encoding="utf-8"?>
<sst xmlns="http://schemas.openxmlformats.org/spreadsheetml/2006/main" count="440" uniqueCount="329">
  <si>
    <t>Current Year</t>
  </si>
  <si>
    <t>Last Year</t>
  </si>
  <si>
    <t xml:space="preserve">Report Date: </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</si>
  <si>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</si>
  <si>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</si>
  <si>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</si>
  <si>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</si>
  <si>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</si>
  <si>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</si>
  <si>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</si>
  <si>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</si>
  <si>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</si>
  <si>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</si>
  <si>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</si>
  <si>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</si>
  <si>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</si>
  <si>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</si>
  <si>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</si>
  <si>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</si>
  <si>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Work-related Fatalities</t>
  </si>
  <si>
    <t>Total Number of Employees</t>
  </si>
  <si>
    <t xml:space="preserve">Parent Company: </t>
  </si>
  <si>
    <t>Ref. No.</t>
  </si>
  <si>
    <t>1.5.1</t>
  </si>
  <si>
    <t>1.5.2</t>
  </si>
  <si>
    <t>1.5.3</t>
  </si>
  <si>
    <t>1.5.4</t>
  </si>
  <si>
    <t>1.5.5</t>
  </si>
  <si>
    <t>2.5.2</t>
  </si>
  <si>
    <t>2.5.3</t>
  </si>
  <si>
    <t>2.5.4</t>
  </si>
  <si>
    <t>2.5.5</t>
  </si>
  <si>
    <t>Resources</t>
  </si>
  <si>
    <t>Nitrogen Oxide (NOx)</t>
  </si>
  <si>
    <t>Sulfur Dioxide (SO2)</t>
  </si>
  <si>
    <t>Mercury (Hg)</t>
  </si>
  <si>
    <t>Total Women on Board of Directors/Trustees</t>
  </si>
  <si>
    <t>Total Minorities on Board of Directors/Trustees</t>
  </si>
  <si>
    <t xml:space="preserve">Operating Company(s): </t>
  </si>
  <si>
    <t>2.5.1</t>
  </si>
  <si>
    <t xml:space="preserve">Net Generation for the data year (MWh) </t>
  </si>
  <si>
    <t xml:space="preserve">Owned Net Generation for the data year (MWh) </t>
  </si>
  <si>
    <t xml:space="preserve">Purchased Net Generation for the data year (MWh) </t>
  </si>
  <si>
    <t xml:space="preserve">Regulatory Environment: </t>
  </si>
  <si>
    <t xml:space="preserve">Lost-time Case Rate </t>
  </si>
  <si>
    <t>Days Away, Restricted, and Transfer (DART) Rate</t>
  </si>
  <si>
    <t>Employee Safety Metrics</t>
  </si>
  <si>
    <t>Recordable Incident Rate</t>
  </si>
  <si>
    <t>Total Renewable Energy Resources</t>
  </si>
  <si>
    <t>Biomass/Biogas</t>
  </si>
  <si>
    <t>Additional Metrics (Optional)</t>
  </si>
  <si>
    <t>Retail Electric Customer Count (at end of year)</t>
  </si>
  <si>
    <t>Next Year</t>
  </si>
  <si>
    <t>Future Year</t>
  </si>
  <si>
    <t>Baseline</t>
  </si>
  <si>
    <t>State(s) with RPS Programs:</t>
  </si>
  <si>
    <t>Total Annual Capital Expenditures (nominal dollars)</t>
  </si>
  <si>
    <t>Investing in the Future:  Capital Expenditures, Energy Efficiency (EE), and Smart Meters</t>
  </si>
  <si>
    <t>Insert additional rows in this section as necessary.</t>
  </si>
  <si>
    <t>Fresh Water Resources</t>
  </si>
  <si>
    <t>Comments, Links, Additional Information, and Notes</t>
  </si>
  <si>
    <t>Percent of Total Electric Customers with Smart Meters (at end of year)</t>
  </si>
  <si>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</si>
  <si>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</si>
  <si>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</si>
  <si>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</si>
  <si>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</si>
  <si>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</si>
  <si>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</si>
  <si>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</si>
  <si>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</si>
  <si>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</si>
  <si>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</si>
  <si>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</si>
  <si>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</si>
  <si>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</si>
  <si>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</si>
  <si>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(6)</t>
  </si>
  <si>
    <t>As reported to EPA under the mandatory GHG Reporting Protocols (40 CFR Part 98, Subpart DD).</t>
  </si>
  <si>
    <t>(7)</t>
  </si>
  <si>
    <t xml:space="preserve"> </t>
  </si>
  <si>
    <t>Other</t>
  </si>
  <si>
    <t>As reported to EPA under the mandatory GHG Reporting Protocols (40 CFR Part 98, Subpart W).</t>
  </si>
  <si>
    <t>CO2 and CO2e emissions intensity should be reported using total system generation (net MWh) based on GHG worksheet.</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</si>
  <si>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</si>
  <si>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</si>
  <si>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</si>
  <si>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</si>
  <si>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</si>
  <si>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</si>
  <si>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</si>
  <si>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</si>
  <si>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</si>
  <si>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</si>
  <si>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</si>
  <si>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</si>
  <si>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</si>
  <si>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</si>
  <si>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</si>
  <si>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</si>
  <si>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</si>
  <si>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</si>
  <si>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</si>
  <si>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</si>
  <si>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</si>
  <si>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</si>
  <si>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</si>
  <si>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</si>
  <si>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</si>
  <si>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</si>
  <si>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</si>
  <si>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</si>
  <si>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</si>
  <si>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</si>
  <si>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</si>
  <si>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Non-Generation CO2e Emissions</t>
  </si>
  <si>
    <t>1 lb. = 453.59 grams</t>
  </si>
  <si>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</si>
  <si>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</si>
  <si>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</si>
  <si>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</si>
  <si>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</si>
  <si>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</si>
  <si>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</si>
  <si>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</si>
  <si>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</si>
  <si>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</si>
  <si>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</si>
  <si>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</si>
  <si>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</si>
  <si>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</si>
  <si>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</si>
  <si>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</si>
  <si>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</si>
  <si>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</si>
  <si>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</si>
  <si>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</si>
  <si>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</si>
  <si>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</si>
  <si>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</si>
  <si>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</si>
  <si>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</si>
  <si>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</si>
  <si>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</si>
  <si>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</si>
  <si>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</si>
  <si>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</si>
  <si>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</si>
  <si>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</si>
  <si>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</si>
  <si>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</si>
  <si>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</si>
  <si>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</si>
  <si>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</si>
  <si>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</si>
  <si>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</si>
  <si>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</si>
  <si>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</si>
  <si>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</si>
  <si>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</si>
  <si>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</si>
  <si>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</si>
  <si>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</si>
  <si>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</si>
  <si>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</si>
  <si>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</si>
  <si>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</si>
  <si>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</si>
  <si>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</si>
  <si>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</si>
  <si>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</si>
  <si>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r>
      <t xml:space="preserve">Purchased Power </t>
    </r>
    <r>
      <rPr>
        <b/>
        <sz val="11"/>
        <color rgb="FFFF0000"/>
        <rFont val="Calibri"/>
        <family val="2"/>
        <scheme val="minor"/>
      </rPr>
      <t>(4)</t>
    </r>
  </si>
  <si>
    <r>
      <t xml:space="preserve">Fugitive CO2e emissions of sulfur hexafluoride (MT) </t>
    </r>
    <r>
      <rPr>
        <b/>
        <sz val="11"/>
        <color rgb="FFFF0000"/>
        <rFont val="Calibri"/>
        <family val="2"/>
        <scheme val="minor"/>
      </rPr>
      <t xml:space="preserve">(5) </t>
    </r>
  </si>
  <si>
    <r>
      <t xml:space="preserve">Fugitive CO2e emissions from natural gas distribution (MT) </t>
    </r>
    <r>
      <rPr>
        <b/>
        <sz val="11"/>
        <color rgb="FFFF0000"/>
        <rFont val="Calibri"/>
        <family val="2"/>
        <scheme val="minor"/>
      </rPr>
      <t>(6)</t>
    </r>
  </si>
  <si>
    <r>
      <t xml:space="preserve">Generation basis for calculation </t>
    </r>
    <r>
      <rPr>
        <b/>
        <sz val="11"/>
        <color rgb="FFFF0000"/>
        <rFont val="Calibri"/>
        <family val="2"/>
        <scheme val="minor"/>
      </rPr>
      <t>(7)</t>
    </r>
  </si>
  <si>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</si>
  <si>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</si>
  <si>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</si>
  <si>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</si>
  <si>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</si>
  <si>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Use the data organizer on the left (i.e., the plus/minus symbol) to open/close the alternative generation reporting options</t>
  </si>
  <si>
    <t>7.5.1</t>
  </si>
  <si>
    <t>7.5.2</t>
  </si>
  <si>
    <t>7.5.3</t>
  </si>
  <si>
    <t>7.5.4</t>
  </si>
  <si>
    <t>Percent of Coal Combustion Products Beneficially Used</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</si>
  <si>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</si>
  <si>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</si>
  <si>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t>Water Withdrawals - Consumptive (Billions of Liters/Net MWh)</t>
  </si>
  <si>
    <t>2.6.ii</t>
  </si>
  <si>
    <t>2.6.i</t>
  </si>
  <si>
    <t xml:space="preserve">GHG emissions, and should be used to the extent appropriate for each company. </t>
  </si>
  <si>
    <t>Use the data organizer on the left (i.e., the plus/minus symbol) to open/close the Emissions section notes</t>
  </si>
  <si>
    <t>Water Withdrawals - Non-Consumptive (Billions of Liters/Net MWh)</t>
  </si>
  <si>
    <t>Amount of Hazardous Waste Manifested for Disposal</t>
  </si>
  <si>
    <t>Refer to the "Definitions" column for more information on each metric.</t>
  </si>
  <si>
    <t>Comments, Additional Information</t>
  </si>
  <si>
    <t>METHANE EMISSIONS AND MITIGATION FROM DISTRIBUTION MAINS</t>
  </si>
  <si>
    <t>Number of Gas Distribution Customers</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</si>
  <si>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</si>
  <si>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</si>
  <si>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</si>
  <si>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</si>
  <si>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</si>
  <si>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</si>
  <si>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</si>
  <si>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</si>
  <si>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</si>
  <si>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</si>
  <si>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t xml:space="preserve">These metrics should provide the number of years remaining to take out of service, replace or upgrade catholdically unprotected steel mains, and cast iron/wrought iron mains, consistent with applicable state utility commission authorizations. </t>
  </si>
  <si>
    <t>1.3.1</t>
  </si>
  <si>
    <t>Unprotected Steel (Bare &amp; Coated) (# years to complete)</t>
  </si>
  <si>
    <t>Optional:  # yrs by pipe type.</t>
  </si>
  <si>
    <t>1.3.2</t>
  </si>
  <si>
    <t>Cast Iron / Wrought Iron (# years to complete)</t>
  </si>
  <si>
    <t>Optional: # yrs by pipe type.</t>
  </si>
  <si>
    <t xml:space="preserve">Distribution CO2e Fugitive Emissions </t>
  </si>
  <si>
    <t>Natural Gas Throughput from Gas Distribution Operations in thousands of scf</t>
  </si>
  <si>
    <t>This metric provides gas distribution throughput reported under Subpart W, 40 C.F.R. 98.236(aa)(9)(i) through (iii), as reported on the Subpart W e-GRRT integrated reporting form in the “Facility Overview” worksheet  Excel form, gas received (column 1) plus the gas withdrawn (column 2) minus the gas injected into storage (column 3).  See screenshot of e-GRRT report provided in template instructions.</t>
  </si>
  <si>
    <t>Transmission Pipelines, Blow Down Volumes, and Fugitive Emissions</t>
  </si>
  <si>
    <r>
      <t xml:space="preserve">Total Miles of Transmission Pipeline Operated by gas utility </t>
    </r>
    <r>
      <rPr>
        <i/>
        <sz val="11"/>
        <rFont val="Calibri"/>
        <family val="2"/>
        <scheme val="minor"/>
      </rPr>
      <t>(miles)</t>
    </r>
  </si>
  <si>
    <t>Volume of Transmission Pipeline Blow Down Emissions - outside storage and compression facilities:</t>
  </si>
  <si>
    <t xml:space="preserve">As reported to EPA under 40 CFR 98, Subpart W. </t>
  </si>
  <si>
    <t>1.2.2.1</t>
  </si>
  <si>
    <t>scf natural gas</t>
  </si>
  <si>
    <t>1.2.2.3</t>
  </si>
  <si>
    <t>metric tons CO2e</t>
  </si>
  <si>
    <t>Underground Natural Gas Storage Emissions</t>
  </si>
  <si>
    <r>
      <t xml:space="preserve">Storage Compressor Station  Emissions </t>
    </r>
    <r>
      <rPr>
        <i/>
        <sz val="11"/>
        <rFont val="Calibri"/>
        <family val="2"/>
        <scheme val="minor"/>
      </rPr>
      <t>(metric tons CO2e)</t>
    </r>
  </si>
  <si>
    <t>As reported to EPA under 40 CFR 98, Subpart W.</t>
  </si>
  <si>
    <t>1.3.3</t>
  </si>
  <si>
    <t>Storage Facility Wellhead Component Fugitive Emissions (metric tons of CO2e)</t>
  </si>
  <si>
    <t>Utilizing EPA emissions factors, as reported to EPA under Subpart W, 40 CFR 98.236, on the e-GRRT integrated reporting form, "Equipment Leaks Surveys and Population Counts [98.236 (q, r)]" tab.</t>
  </si>
  <si>
    <t>CO2e  EMISSIONS FOR TRANSMISSION AND STORAGE COMPRESSION</t>
  </si>
  <si>
    <t xml:space="preserve">CO2 combustion emissions as reported to EPA under 40 CFR 98, Subpart C and methane emissions stated as CO2e as reported under Subpart W.  </t>
  </si>
  <si>
    <t xml:space="preserve">CO2 combustion emissions as reported to EPA under 40 CFR 98, Subpart C and methane emissions stated as CO2e as reported under Subpart W. </t>
  </si>
  <si>
    <t>CONVENTIONAL AIR EMISSIONS FROM TRANSMISSION AND STORAGE COMPRESSION</t>
  </si>
  <si>
    <t>3.1</t>
  </si>
  <si>
    <t>Emissions reported for all permitted sources (minor or major)</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</si>
  <si>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</si>
  <si>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3.1.1</t>
  </si>
  <si>
    <r>
      <t xml:space="preserve">NOx </t>
    </r>
    <r>
      <rPr>
        <i/>
        <sz val="11"/>
        <color theme="1"/>
        <rFont val="Calibri"/>
        <family val="2"/>
        <scheme val="minor"/>
      </rPr>
      <t>( metric tons per year)</t>
    </r>
  </si>
  <si>
    <t>3.1.2</t>
  </si>
  <si>
    <r>
      <t xml:space="preserve">VOC </t>
    </r>
    <r>
      <rPr>
        <i/>
        <sz val="11"/>
        <color theme="1"/>
        <rFont val="Calibri"/>
        <family val="2"/>
        <scheme val="minor"/>
      </rPr>
      <t>(metric tons per year)</t>
    </r>
  </si>
  <si>
    <t>METHANE EMISSIONS</t>
  </si>
  <si>
    <t>Gathering and Boosting Pipelines, Blow Down Volumes, and Emissions</t>
  </si>
  <si>
    <t>1.1.1</t>
  </si>
  <si>
    <r>
      <t xml:space="preserve">Total Miles of Gathering Pipeline Operated by gas utility </t>
    </r>
    <r>
      <rPr>
        <i/>
        <sz val="11"/>
        <rFont val="Calibri"/>
        <family val="2"/>
        <scheme val="minor"/>
      </rPr>
      <t>(miles)</t>
    </r>
  </si>
  <si>
    <t>1.1.2</t>
  </si>
  <si>
    <r>
      <t xml:space="preserve">Volume of Gathering Pipeline Blow Down Emissions </t>
    </r>
    <r>
      <rPr>
        <i/>
        <sz val="11"/>
        <rFont val="Calibri"/>
        <family val="2"/>
        <scheme val="minor"/>
      </rPr>
      <t>(scf)</t>
    </r>
  </si>
  <si>
    <t xml:space="preserve">This metric is collected to support calculations under EPA 40 CFR 98, Subpart W. </t>
  </si>
  <si>
    <t>1.1.4</t>
  </si>
  <si>
    <r>
      <t xml:space="preserve">Gathering Pipeline Blow-Down Emissions outside storage and compression facilities </t>
    </r>
    <r>
      <rPr>
        <i/>
        <sz val="11"/>
        <rFont val="Calibri"/>
        <family val="2"/>
        <scheme val="minor"/>
      </rPr>
      <t>(metric tons CO2e)</t>
    </r>
  </si>
  <si>
    <t>CONVENTIONAL COMBUSTION EMISSIONS FROM GATHERING &amp; BOOSTING COMPRESSION</t>
  </si>
  <si>
    <t xml:space="preserve">Electric Company ESG/Sustainability Quantitative Information  </t>
  </si>
  <si>
    <t xml:space="preserve">Gas Company ESG/Sustainability Quantitative Information  </t>
  </si>
  <si>
    <t>Natural Gas Distribution</t>
  </si>
  <si>
    <t>Natural Gas Gathering and Boosting</t>
  </si>
  <si>
    <r>
      <t xml:space="preserve">CO2e Fugitive Methane Emissions from Gas Distribution Operations </t>
    </r>
    <r>
      <rPr>
        <i/>
        <sz val="11"/>
        <rFont val="Calibri"/>
        <family val="2"/>
        <scheme val="minor"/>
      </rPr>
      <t>(metric tons)</t>
    </r>
  </si>
  <si>
    <r>
      <t xml:space="preserve">Plan/Commitment to Replace / Upgrade Remaining Miles of Distribution Mains </t>
    </r>
    <r>
      <rPr>
        <i/>
        <sz val="11"/>
        <rFont val="Calibri"/>
        <family val="2"/>
        <scheme val="minor"/>
      </rPr>
      <t>(# years to complete)</t>
    </r>
  </si>
  <si>
    <r>
      <t xml:space="preserve">CO2e Emissions for Transmission Pipelines </t>
    </r>
    <r>
      <rPr>
        <i/>
        <sz val="11"/>
        <rFont val="Calibri"/>
        <family val="2"/>
        <scheme val="minor"/>
      </rPr>
      <t>(metric tons)</t>
    </r>
  </si>
  <si>
    <r>
      <t xml:space="preserve">CO2e Emissions for Storage Facilities </t>
    </r>
    <r>
      <rPr>
        <i/>
        <sz val="11"/>
        <color theme="1"/>
        <rFont val="Calibri"/>
        <family val="2"/>
        <scheme val="minor"/>
      </rPr>
      <t>(metric tons)</t>
    </r>
  </si>
  <si>
    <r>
      <t xml:space="preserve">CO2e Emissions for Gathering &amp; Boosting Compression Stations  </t>
    </r>
    <r>
      <rPr>
        <i/>
        <sz val="11"/>
        <rFont val="Calibri"/>
        <family val="2"/>
        <scheme val="minor"/>
      </rPr>
      <t>(metric tons)</t>
    </r>
  </si>
  <si>
    <t>Refer to the 'EEI Definitions' tab for more information on each metric</t>
  </si>
  <si>
    <t xml:space="preserve">© 2019 American Gas Association.  All rights reserved.  </t>
  </si>
  <si>
    <t xml:space="preserve">© 2019 Edison Electric Institute.  All rights reserved.  </t>
  </si>
  <si>
    <t>Row 2.1 divided by  0.0192 kg/scf density of CH4)/(Row 2.2 times 0.95 percent CH4 in natural gas)</t>
  </si>
  <si>
    <t>Fugitive Methane Emissions Rate (thousand scf of Methane Emissions per thousand scf of Methane Throughput) 
stated as CO2e using EPA's Global Warming Potential for methane</t>
  </si>
  <si>
    <t>100% - PPL Electric Utilities (advanced meters)</t>
  </si>
  <si>
    <t xml:space="preserve">          Carbon Dioxide Equivalent (CO2e)</t>
  </si>
  <si>
    <t>Breakout by fuel source not readily available.</t>
  </si>
  <si>
    <t>Per "Definitions for the EEI ESG/Sustainability Template for the Electric Utility Industry"</t>
  </si>
  <si>
    <t>_</t>
  </si>
  <si>
    <t>Based on 75% of Trimble County 1 and 2. Does not include OVEC and Bluegrass (these have been treated as Scope 2 GHG).</t>
  </si>
  <si>
    <t>Petroleum is only used for startup of Trimble County and Ghent coal units.</t>
  </si>
  <si>
    <t xml:space="preserve">           Carbon Dioxide Equivalent (CO2e)</t>
  </si>
  <si>
    <t xml:space="preserve">                Total Purchased Generation CO2e Emissions (MT)</t>
  </si>
  <si>
    <t>Emission Section 5.3.2.1 - data based on Sections 5.1.2.1 and 5.2.2.1 assumptions.</t>
  </si>
  <si>
    <t xml:space="preserve">                Total Owned + Purchased Generation CO2e Emissions Intensity (MT/Net MWh) </t>
  </si>
  <si>
    <t>Subpart W eGGRT</t>
  </si>
  <si>
    <t>CAMD</t>
  </si>
  <si>
    <t xml:space="preserve">PPL Corporation </t>
  </si>
  <si>
    <t>Fully regulated utilities; Distribution (U.K.); T&amp;D (Pennsylvania) and T&amp;D plus regulated generation (Kentucky)</t>
  </si>
  <si>
    <t>Pennsylvania (mandatory)</t>
  </si>
  <si>
    <t>Regulated</t>
  </si>
  <si>
    <t>$1,196,000,000 PPL Electric Utilities
$1,117,000,000
Louisville Gas &amp; Electric and Kentucky Utilities
$954,000,000
Western Power Distribution</t>
  </si>
  <si>
    <t>Average number of customers at year end.</t>
  </si>
  <si>
    <t>Louisville Gas &amp; Electric and Kentucky Utilities (LKE)</t>
  </si>
  <si>
    <t>Muldraugh, Magnolia, Haefling, Center, Doe Run Emissions Inventory</t>
  </si>
  <si>
    <t>N/A - Not reported in Subpart W.</t>
  </si>
  <si>
    <t>0.5 miles remaining of unprotected steel; replacement timing dependent upon other operational planning</t>
  </si>
  <si>
    <t>Internal PPL Notes</t>
  </si>
  <si>
    <t>Kentucky</t>
  </si>
  <si>
    <t xml:space="preserve">Fully regulated gas distribution utility </t>
  </si>
  <si>
    <t>A</t>
  </si>
  <si>
    <t>B</t>
  </si>
  <si>
    <t>C</t>
  </si>
  <si>
    <t>$1,121,000,000 
PPL Electric Utilities
$1,094,000,000
Louisville Gas &amp; Electric and Kentucky Utilities
$857,000,000
Western Power Distribution</t>
  </si>
  <si>
    <t xml:space="preserve">For more information on PPL's employee engagement, including training, workforce development and health and wellness initiatives, please see pages 45-50 of the 2019 PPL Corporation Sustainability Report at www.pplsustainability.com. </t>
  </si>
  <si>
    <t>Hazardous waste disclosed in total tonnes. For more information on hazardous waste, please see page 68 of the 2019 PPL Corporation Sustainability Report.</t>
  </si>
  <si>
    <t xml:space="preserve">For more information on PPL's safety focus, please see pages 24-25 of the 2019 PPL Corporation Sustainability Report at www.pplsustainability.com. </t>
  </si>
  <si>
    <t>For more information on PPL's Board of Directors, please see page 16 of the 2019 PPL Corporation Sustainability Report at www.pplsustainability.com.</t>
  </si>
  <si>
    <t>For details on EE measures, see page 42 of PPL's 2019 Corporate Sustainability Report. Metrics show combined data for domestic operating companies (PPL EU and LGE &amp; KU).</t>
  </si>
  <si>
    <t xml:space="preserve">Coal Combustion only applicable to LGE &amp; KU. For information on ash-use trends, please see page 68 of the 2019 PPL Corporation Sustainability Report. </t>
  </si>
  <si>
    <t>PPL Electric Utilities (PPL EU), Louisville Gas &amp; Electric and Kentucky Utilities (LGE &amp; KU), and Western Power Distribution (WPD)</t>
  </si>
  <si>
    <r>
      <rPr>
        <vertAlign val="superscript"/>
        <sz val="11"/>
        <color theme="1"/>
        <rFont val="Calibri"/>
        <family val="2"/>
        <scheme val="minor"/>
      </rPr>
      <t>A</t>
    </r>
    <r>
      <rPr>
        <sz val="11"/>
        <color theme="1"/>
        <rFont val="Calibri"/>
        <family val="2"/>
        <scheme val="minor"/>
      </rPr>
      <t xml:space="preserve"> Note: 2018 Data has been combined for Section 5.2.2.1 - actual for PPL EU is 4,415,253 (based on average carbon intensity for PJM) and actual for LGE &amp; KU is 241,199 (based on OVEC emissions and regional carbon intensity for market purchases - Tennessee Valley subregion).
</t>
    </r>
    <r>
      <rPr>
        <vertAlign val="superscript"/>
        <sz val="11"/>
        <color theme="1"/>
        <rFont val="Calibri"/>
        <family val="2"/>
        <scheme val="minor"/>
      </rPr>
      <t>B</t>
    </r>
    <r>
      <rPr>
        <sz val="11"/>
        <color theme="1"/>
        <rFont val="Calibri"/>
        <family val="2"/>
        <scheme val="minor"/>
      </rPr>
      <t xml:space="preserve"> Note: 2019 Data has been combined for Section 5.2.2.1 - actual for PPL EU is 4,383,993 (based on average carbon intensity for PJM) and actual for LGE &amp; KU is 532,952 (based on OVEC emissions and regional carbon intensity for market purchases - Tennessee Valley subregion).
</t>
    </r>
  </si>
  <si>
    <r>
      <rPr>
        <vertAlign val="superscript"/>
        <sz val="11"/>
        <color theme="1"/>
        <rFont val="Calibri"/>
        <family val="2"/>
        <scheme val="minor"/>
      </rPr>
      <t>A</t>
    </r>
    <r>
      <rPr>
        <sz val="11"/>
        <color theme="1"/>
        <rFont val="Calibri"/>
        <family val="2"/>
        <scheme val="minor"/>
      </rPr>
      <t xml:space="preserve"> Note: 2018 Data has been combined for Section 5.2.2.2 - The intensity for PPL EU is 0.43 (based on average carbon intensity for PJM) and intensity for LGE &amp; KU is 0.88 (based on OVEC emissions and regional carbon intensity for market purchases - Tennessee Valley subregion). The denominator includes Scope 3 Electricity Purchase from the CSR Data Worksheet. 
</t>
    </r>
    <r>
      <rPr>
        <vertAlign val="superscript"/>
        <sz val="11"/>
        <color theme="1"/>
        <rFont val="Calibri"/>
        <family val="2"/>
        <scheme val="minor"/>
      </rPr>
      <t>B</t>
    </r>
    <r>
      <rPr>
        <sz val="11"/>
        <color theme="1"/>
        <rFont val="Calibri"/>
        <family val="2"/>
        <scheme val="minor"/>
      </rPr>
      <t xml:space="preserve"> Note: 2019 Data has been combined for Section 5.2.2.2 - The intensity for PPL EU is 0.40 (based on average carbon intensity for PJM) and intensity for LGE &amp; KU is 0.90 (based on OVEC emissions and regional carbon intensity for market purchases - Tennessee Valley subregion). The denominator includes Scope 3 Electricity Purchase from the CSR Data Worksheet.</t>
    </r>
  </si>
  <si>
    <r>
      <t xml:space="preserve">Emission Section 5.3.2.2 - data based on Sections 5.1.2.1 and 5.2.2.1 assumptions. 
</t>
    </r>
    <r>
      <rPr>
        <vertAlign val="superscript"/>
        <sz val="11"/>
        <color theme="1"/>
        <rFont val="Calibri"/>
        <family val="2"/>
        <scheme val="minor"/>
      </rPr>
      <t>A</t>
    </r>
    <r>
      <rPr>
        <sz val="11"/>
        <color theme="1"/>
        <rFont val="Calibri"/>
        <family val="2"/>
        <scheme val="minor"/>
      </rPr>
      <t xml:space="preserve"> Note: 2018 Section 5.3.1.2 data includes combined Purchased Generation data for both PPL EU and LGE &amp; KU. The denominator includes Scope 3 Electricity Purchase from the CSR Data Worksheet. 
</t>
    </r>
    <r>
      <rPr>
        <vertAlign val="superscript"/>
        <sz val="11"/>
        <color theme="1"/>
        <rFont val="Calibri"/>
        <family val="2"/>
        <scheme val="minor"/>
      </rPr>
      <t>B</t>
    </r>
    <r>
      <rPr>
        <sz val="11"/>
        <color theme="1"/>
        <rFont val="Calibri"/>
        <family val="2"/>
        <scheme val="minor"/>
      </rPr>
      <t xml:space="preserve"> Note: 2019 Section 5.3.1.2 data includes combined Purchased Generation data for both PPL EU and LGE &amp; KU. The denominator includes Scope 3 Electricity Purchase from the CSR Data Worksheet. </t>
    </r>
  </si>
  <si>
    <r>
      <rPr>
        <vertAlign val="superscript"/>
        <sz val="11"/>
        <color theme="1"/>
        <rFont val="Calibri"/>
        <family val="2"/>
        <scheme val="minor"/>
      </rPr>
      <t>A</t>
    </r>
    <r>
      <rPr>
        <sz val="11"/>
        <color theme="1"/>
        <rFont val="Calibri"/>
        <family val="2"/>
        <scheme val="minor"/>
      </rPr>
      <t xml:space="preserve"> Estimated data for Pennsylvania Operations.
</t>
    </r>
    <r>
      <rPr>
        <vertAlign val="superscript"/>
        <sz val="11"/>
        <color theme="1"/>
        <rFont val="Calibri"/>
        <family val="2"/>
        <scheme val="minor"/>
      </rPr>
      <t>B</t>
    </r>
    <r>
      <rPr>
        <sz val="11"/>
        <color theme="1"/>
        <rFont val="Calibri"/>
        <family val="2"/>
        <scheme val="minor"/>
      </rPr>
      <t xml:space="preserve"> Note: 2018 Data has been combined for Section 5.4.1 - actual for PPL EU is 16,617, actual for LGE &amp; KU is 22,207 and prorated data for WPD is 10,689.
</t>
    </r>
    <r>
      <rPr>
        <vertAlign val="superscript"/>
        <sz val="11"/>
        <color theme="1"/>
        <rFont val="Calibri"/>
        <family val="2"/>
        <scheme val="minor"/>
      </rPr>
      <t>C</t>
    </r>
    <r>
      <rPr>
        <sz val="11"/>
        <color theme="1"/>
        <rFont val="Calibri"/>
        <family val="2"/>
        <scheme val="minor"/>
      </rPr>
      <t xml:space="preserve"> Note: 2019 Data has been combined for section 5.4.1 - actual for PPL EU is 6,309, actual for LGE &amp; KU is 9,314, actual data for WPD is 10,933. </t>
    </r>
  </si>
  <si>
    <t>[98.236(aa)(9)(i)] 47,951,541 + [98.236(aa)(9)(ii)] 10,680,843 - [98.236(aa)(9)(iii)] 11,831,951 = 46,800,433 scf/1000 = 46,800.43 kscf from 2019 Subpart W eGGRT Report (SFS 7/15/2020)</t>
  </si>
  <si>
    <t>1,115.28 mt methane * 25 (GWP) = 27,882 mtCO2e of methane.  1,160.49 mt methane from 2019 Subpart W eGGRT Report (SFS 7-15-2020)</t>
  </si>
  <si>
    <t>Iron - Distribution Main data from 2018/2019 Annual Report</t>
  </si>
  <si>
    <t xml:space="preserve">2018 Actuals - Capital Expenditure information for PPL Electric Utilities (PPL EU) and Louisville Gas &amp; Electric and Kentucky Utilities (LGE &amp; KU) are reported in PPL Corporation's 2018 10-K: PPL EU, page 114; and LGE &amp; KU, page 120. Actuals for PPL EU and LGE &amp; KU are calculated using respective Cash Flows from Investing Activities table (Expenditures for property, plant and equipment + Expenditures for intangible assets = Capital Expenditures). Actuals for Western Power Distribution (WPD) are reported in PPL Corporation's 8-K (filed 2/14/19) located in the Cash Flows from Investing Activities table under the line item title "Expenditures for long-lived assets," page 5.  
2019 Actuals - Capital Expenditure information for PPL Electric Utilities (PPL EU) and Louisville Gas &amp; Electric and Kentucky Utilities (LGE &amp; KU) are reported in PPL Corporation's 2019 10-K: PPL EU, page 94; and LGE &amp; KU, page 100. Actuals for PPL EU and LGE &amp; KU are calculated using respective Cash Flows from Investing Activities table (Expenditures for property, plant and equipment + Expenditures for intangible assets = Capital Expenditures). Actuals for Western Power Distribution (WPD) are reported in PPL Corporation's 8-K (filed 2/14/20) located in the Cash Flows from Investing Activities table under the line item title "Expenditures for long-lived assets," page 6.  </t>
  </si>
  <si>
    <t xml:space="preserve">Metering data is for PPL Electronic Utilities. LGE &amp; KU is exploring  plans to deploy advanced meters, subject to approval by the Kentucky Public Service Commission. In the U.K., the smart meter rollout is being managed by electricity suppliers. WPD is a distribution network operator. </t>
  </si>
  <si>
    <t xml:space="preserve">Net summer ratings used for generation capacity are based on EIA Form 860 to be consistent with SEC reporting (10-K). Reporting data for 2018 has been updated with net summer ratings. </t>
  </si>
  <si>
    <r>
      <t xml:space="preserve">eGGRT Subpart D. Based on 75% of Trimble County 1 and 2. Does not include OVEC and Bluegrass (these have been treated as Scope 2 GHG).
</t>
    </r>
    <r>
      <rPr>
        <vertAlign val="superscript"/>
        <sz val="11"/>
        <color theme="1"/>
        <rFont val="Calibri"/>
        <family val="2"/>
        <scheme val="minor"/>
      </rPr>
      <t>A</t>
    </r>
    <r>
      <rPr>
        <sz val="11"/>
        <color theme="1"/>
        <rFont val="Calibri"/>
        <family val="2"/>
        <scheme val="minor"/>
      </rPr>
      <t xml:space="preserve"> 2010 Owned Generation CO2e is the only data point that includes PPL Energy Supply, LLC</t>
    </r>
  </si>
  <si>
    <t>For 2019 - Kentucky Utilities: 11.06 + Louisville Gas &amp; Electric: 369.58 = 380.64</t>
  </si>
  <si>
    <t>Plastic-Distribution Main data from US DOT Pipeline and Hazardous Materials Safety Administration 2018/2019 Annual Report</t>
  </si>
  <si>
    <t>Protected Steel - Distribution Main data from US DOT Pipeline and Hazardous Materials Safety Administration 2018/2019 Annual Report</t>
  </si>
  <si>
    <t>Unprotected Steel - Distribution Main data from US DOT Pipeline and Hazardous Materials Safety Administration 2018/2019 Annual Report</t>
  </si>
  <si>
    <t>2018: [29,012 mt CO2e CH4)/0.0192 kg/scf] / (48,152.75 kscf*0.95) = 33.03 SFS
2019: [(27,882 mt CO2e CH4)/(0.0192 kg/scf)] / (46,800.43 kscf*0.95) = 32.66 SFS                                                                                                                       
Note: The units do not cancel out as shown in the above formula. When the formula is converted to compatible units, the result is the same.</t>
  </si>
  <si>
    <t>For 2018 - Kentucky Utilities: 11.07 + Louisville Gas &amp; Electric: 369.98 = 381.1</t>
  </si>
  <si>
    <t>Total number includes WPD end users and LG&amp;E-KU customers in other customer classes.</t>
  </si>
  <si>
    <t>Definitions</t>
  </si>
  <si>
    <r>
      <rPr>
        <i/>
        <u/>
        <sz val="11"/>
        <rFont val="Calibri"/>
        <family val="2"/>
        <scheme val="minor"/>
      </rPr>
      <t>Fugitive methane</t>
    </r>
    <r>
      <rPr>
        <i/>
        <sz val="11"/>
        <rFont val="Calibri"/>
        <family val="2"/>
        <scheme val="minor"/>
      </rPr>
      <t xml:space="preserve"> emissions (</t>
    </r>
    <r>
      <rPr>
        <u/>
        <sz val="11"/>
        <rFont val="Calibri"/>
        <family val="2"/>
        <scheme val="minor"/>
      </rPr>
      <t>not</t>
    </r>
    <r>
      <rPr>
        <i/>
        <u/>
        <sz val="11"/>
        <rFont val="Calibri"/>
        <family val="2"/>
        <scheme val="minor"/>
      </rPr>
      <t xml:space="preserve"> </t>
    </r>
    <r>
      <rPr>
        <i/>
        <sz val="11"/>
        <rFont val="Calibri"/>
        <family val="2"/>
        <scheme val="minor"/>
      </rPr>
      <t>CO2 combustion emissions) stated as CO2e, as reported to EPA under 40 CFR 98, Subpart W, sections 98.236(q)(3)(ix)(C)and (D), 98.236(r)(1)(iv) and (v), and 98.236(r)(2)(v)(A) and (B).   This metric should include fugitive methane emissions above the reporting threshold for all natural gas local distribution companies (LDCs) held by the Parent Company that are above the LDC Facility reporting threshold for EPA's 40 C.F.R. 98, Subpart W reporting rule.</t>
    </r>
  </si>
  <si>
    <t>CO2e COMBUSTION EMISSIONS FOR GATHERING &amp; BOOSTING COMPRESSION</t>
  </si>
  <si>
    <t>Natural Gas Transmission and Storage</t>
  </si>
  <si>
    <t xml:space="preserve">CO2 combustion emissions reported to EPA under 40 CFR 98, Subpart C, as directed in Subpart W, 98.232(k).  </t>
  </si>
  <si>
    <t>Pennsylvania, Kentucky, and Virginia; 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</si>
</sst>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1" formatCode="_(* #,##0_);_(* \(#,##0\);_(* &quot;-&quot;_);_(@_)"/>
    <numFmt numFmtId="43" formatCode="_(* #,##0.00_);_(* \(#,##0.00\);_(* &quot;-&quot;??_);_(@_)"/>
    <numFmt numFmtId="164" formatCode="0;\(0\)"/>
    <numFmt numFmtId="165" formatCode="#,##0.000"/>
    <numFmt numFmtId="166" formatCode="#,##0.000000"/>
    <numFmt numFmtId="167" formatCode="#,##0.0"/>
    <numFmt numFmtId="168" formatCode="_(* #,##0_);_(* \(#,##0\);_(* &quot;-&quot;??_);_(@_)"/>
    <numFmt numFmtId="169" formatCode="#,##0.00000000"/>
    <numFmt numFmtId="170" formatCode="#,##0.00000"/>
    <numFmt numFmtId="171" formatCode="_(* #,##0.0_);_(* \(#,##0.0\);_(* &quot;-&quot;?_);_(@_)"/>
    <numFmt numFmtId="172" formatCode="0.0%"/>
    <numFmt numFmtId="173" formatCode="#,##0.0000000"/>
  </numFmts>
  <fonts count="36" x14ac:knownFonts="1">
    <font>
      <sz val="11"/>
      <color theme="1"/>
      <name val="Calibri"/>
      <family val="2"/>
      <scheme val="minor"/>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sz val="22"/>
      <color theme="3" tint="-0.499984740745262"/>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i/>
      <sz val="10"/>
      <name val="Calibri"/>
      <family val="2"/>
      <scheme val="minor"/>
    </font>
    <font>
      <i/>
      <sz val="10"/>
      <color theme="1"/>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vertAlign val="superscript"/>
      <sz val="11"/>
      <color theme="1"/>
      <name val="Calibri"/>
      <family val="2"/>
      <scheme val="minor"/>
    </font>
    <font>
      <b/>
      <sz val="11"/>
      <color theme="0"/>
      <name val="Calibri"/>
      <family val="2"/>
      <scheme val="minor"/>
    </font>
    <font>
      <i/>
      <u/>
      <sz val="11"/>
      <name val="Calibri"/>
      <family val="2"/>
      <scheme val="minor"/>
    </font>
    <font>
      <u/>
      <sz val="11"/>
      <name val="Calibri"/>
      <family val="2"/>
      <scheme val="minor"/>
    </font>
  </fonts>
  <fills count="11">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s>
  <cellStyleXfs count="4">
    <xf numFmtId="0" fontId="0" fillId="0" borderId="0"/>
    <xf numFmtId="0" fontId="14" fillId="0" borderId="0"/>
    <xf numFmtId="9" fontId="15" fillId="0" borderId="0" applyFont="0" applyFill="0" applyBorder="0" applyAlignment="0" applyProtection="0"/>
    <xf numFmtId="43" fontId="15" fillId="0" borderId="0" applyFont="0" applyFill="0" applyBorder="0" applyAlignment="0" applyProtection="0"/>
  </cellStyleXfs>
  <cellXfs count="340">
    <xf numFmtId="0" fontId="0" fillId="0" borderId="0" xfId="0"/>
    <xf numFmtId="0" fontId="1" fillId="0" borderId="0" xfId="0" applyFont="1" applyAlignment="1">
      <alignment horizontal="left"/>
    </xf>
    <xf numFmtId="0" fontId="0" fillId="0" borderId="3" xfId="0" applyBorder="1"/>
    <xf numFmtId="0" fontId="2"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1" fillId="0" borderId="0" xfId="0" applyFont="1" applyAlignment="1"/>
    <xf numFmtId="0" fontId="1"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4" fillId="3" borderId="0" xfId="0" applyFont="1" applyFill="1"/>
    <xf numFmtId="0" fontId="3" fillId="3" borderId="0" xfId="0" applyFont="1" applyFill="1"/>
    <xf numFmtId="0" fontId="0" fillId="0" borderId="0" xfId="0" applyBorder="1" applyAlignment="1">
      <alignment horizontal="left" indent="2"/>
    </xf>
    <xf numFmtId="0" fontId="0" fillId="0" borderId="0" xfId="0" applyBorder="1"/>
    <xf numFmtId="0" fontId="1" fillId="2" borderId="0" xfId="0" applyFont="1" applyFill="1" applyBorder="1" applyAlignment="1">
      <alignment horizontal="center" vertical="center"/>
    </xf>
    <xf numFmtId="0" fontId="1" fillId="0" borderId="0" xfId="0" applyFont="1"/>
    <xf numFmtId="0" fontId="1" fillId="4" borderId="6" xfId="0" applyFont="1" applyFill="1" applyBorder="1" applyAlignment="1">
      <alignment horizontal="center"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3"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1"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1" fillId="4" borderId="7" xfId="0" applyFont="1" applyFill="1" applyBorder="1" applyAlignment="1">
      <alignment vertical="center"/>
    </xf>
    <xf numFmtId="0" fontId="0" fillId="0" borderId="1" xfId="0" applyBorder="1" applyAlignment="1">
      <alignment horizontal="left" indent="4"/>
    </xf>
    <xf numFmtId="0" fontId="1" fillId="2" borderId="0" xfId="0" applyFont="1" applyFill="1" applyBorder="1" applyAlignment="1">
      <alignment horizontal="center" vertical="center"/>
    </xf>
    <xf numFmtId="0" fontId="1" fillId="4" borderId="8" xfId="0" applyFont="1" applyFill="1" applyBorder="1" applyAlignment="1">
      <alignment horizontal="center" vertical="center"/>
    </xf>
    <xf numFmtId="0" fontId="1" fillId="2" borderId="0" xfId="0" applyFont="1" applyFill="1" applyBorder="1" applyAlignment="1">
      <alignment horizontal="center"/>
    </xf>
    <xf numFmtId="0" fontId="5"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5" fillId="2" borderId="0" xfId="0" applyNumberFormat="1" applyFont="1" applyFill="1" applyAlignment="1">
      <alignment horizontal="center" vertical="center"/>
    </xf>
    <xf numFmtId="0" fontId="0" fillId="0" borderId="0" xfId="0" applyFill="1" applyAlignment="1">
      <alignment horizontal="left"/>
    </xf>
    <xf numFmtId="0" fontId="1" fillId="0" borderId="0" xfId="0" applyFont="1" applyFill="1" applyAlignment="1">
      <alignment horizontal="left"/>
    </xf>
    <xf numFmtId="0" fontId="0" fillId="0" borderId="0" xfId="0" applyFill="1"/>
    <xf numFmtId="0" fontId="0" fillId="0" borderId="3" xfId="0" applyFill="1" applyBorder="1"/>
    <xf numFmtId="0" fontId="5"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1"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0" fillId="0" borderId="0" xfId="0" applyAlignment="1">
      <alignment vertical="center"/>
    </xf>
    <xf numFmtId="3" fontId="0" fillId="0" borderId="0" xfId="0" applyNumberFormat="1"/>
    <xf numFmtId="3"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3" fillId="3" borderId="0" xfId="0" applyNumberFormat="1" applyFont="1" applyFill="1"/>
    <xf numFmtId="3" fontId="0" fillId="0" borderId="0" xfId="0" applyNumberFormat="1" applyBorder="1" applyAlignment="1">
      <alignment horizontal="left" indent="2"/>
    </xf>
    <xf numFmtId="165" fontId="0" fillId="0" borderId="0" xfId="0" applyNumberFormat="1" applyFill="1"/>
    <xf numFmtId="165" fontId="0" fillId="0" borderId="3" xfId="0" applyNumberFormat="1" applyFill="1" applyBorder="1"/>
    <xf numFmtId="166" fontId="0" fillId="0" borderId="0" xfId="0" applyNumberFormat="1" applyFill="1"/>
    <xf numFmtId="166" fontId="0" fillId="0" borderId="3" xfId="0" applyNumberFormat="1" applyFill="1" applyBorder="1"/>
    <xf numFmtId="167" fontId="0" fillId="0" borderId="0" xfId="0" applyNumberFormat="1"/>
    <xf numFmtId="167"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1" fillId="0" borderId="0" xfId="0" applyFont="1" applyFill="1" applyAlignment="1">
      <alignment horizontal="left" indent="2"/>
    </xf>
    <xf numFmtId="0" fontId="1" fillId="0" borderId="0" xfId="0" applyFont="1" applyFill="1"/>
    <xf numFmtId="0" fontId="1" fillId="0" borderId="3" xfId="0" applyFont="1" applyFill="1" applyBorder="1"/>
    <xf numFmtId="3" fontId="1" fillId="0" borderId="0" xfId="0" applyNumberFormat="1" applyFont="1" applyFill="1"/>
    <xf numFmtId="3" fontId="1" fillId="0" borderId="3" xfId="0" applyNumberFormat="1" applyFont="1" applyFill="1" applyBorder="1"/>
    <xf numFmtId="0" fontId="1" fillId="0" borderId="0" xfId="0" applyFont="1" applyAlignment="1">
      <alignment horizontal="left" indent="2"/>
    </xf>
    <xf numFmtId="0" fontId="4" fillId="5" borderId="0" xfId="0" applyFont="1" applyFill="1"/>
    <xf numFmtId="0" fontId="3" fillId="5" borderId="0" xfId="0" applyFont="1" applyFill="1"/>
    <xf numFmtId="3" fontId="3" fillId="5" borderId="0" xfId="0" applyNumberFormat="1" applyFont="1" applyFill="1"/>
    <xf numFmtId="0" fontId="3" fillId="5" borderId="0" xfId="0" applyFont="1" applyFill="1" applyAlignment="1">
      <alignment horizontal="left"/>
    </xf>
    <xf numFmtId="166" fontId="0" fillId="0" borderId="10" xfId="0" applyNumberFormat="1" applyFill="1" applyBorder="1"/>
    <xf numFmtId="3" fontId="0" fillId="0" borderId="10" xfId="0" applyNumberFormat="1" applyBorder="1"/>
    <xf numFmtId="3" fontId="0" fillId="6" borderId="0" xfId="0" applyNumberFormat="1" applyFill="1"/>
    <xf numFmtId="4" fontId="0" fillId="0" borderId="0" xfId="0" applyNumberFormat="1"/>
    <xf numFmtId="4" fontId="0" fillId="0" borderId="3" xfId="0" applyNumberFormat="1" applyBorder="1"/>
    <xf numFmtId="0" fontId="1" fillId="0" borderId="0" xfId="0" applyFont="1" applyFill="1" applyAlignment="1">
      <alignment horizontal="left" indent="6"/>
    </xf>
    <xf numFmtId="3" fontId="0" fillId="6" borderId="3" xfId="0" applyNumberFormat="1" applyFill="1" applyBorder="1"/>
    <xf numFmtId="0" fontId="0" fillId="6" borderId="3" xfId="0" applyFill="1" applyBorder="1"/>
    <xf numFmtId="0" fontId="16" fillId="2" borderId="13" xfId="0" applyFont="1" applyFill="1" applyBorder="1" applyAlignment="1">
      <alignment horizontal="left" indent="2"/>
    </xf>
    <xf numFmtId="0" fontId="16" fillId="2" borderId="4" xfId="0" applyFont="1" applyFill="1" applyBorder="1"/>
    <xf numFmtId="0" fontId="16" fillId="2" borderId="5" xfId="0" applyFont="1" applyFill="1" applyBorder="1"/>
    <xf numFmtId="0" fontId="19" fillId="0" borderId="0" xfId="0" applyFont="1"/>
    <xf numFmtId="0" fontId="16" fillId="2" borderId="14" xfId="0" applyFont="1" applyFill="1" applyBorder="1" applyAlignment="1">
      <alignment horizontal="left" indent="2"/>
    </xf>
    <xf numFmtId="0" fontId="0" fillId="0" borderId="0" xfId="0" applyFill="1" applyBorder="1"/>
    <xf numFmtId="0" fontId="1" fillId="7" borderId="0" xfId="0" applyFont="1" applyFill="1" applyAlignment="1">
      <alignment horizontal="left"/>
    </xf>
    <xf numFmtId="0" fontId="0" fillId="7" borderId="0" xfId="0" applyFill="1" applyAlignment="1">
      <alignment horizontal="left"/>
    </xf>
    <xf numFmtId="0" fontId="0" fillId="7" borderId="0" xfId="0" applyFill="1"/>
    <xf numFmtId="43" fontId="0" fillId="0" borderId="0" xfId="3" applyFont="1" applyFill="1" applyBorder="1" applyAlignment="1">
      <alignment vertical="top"/>
    </xf>
    <xf numFmtId="43" fontId="0" fillId="0" borderId="0" xfId="3" applyFont="1" applyFill="1" applyBorder="1"/>
    <xf numFmtId="43" fontId="7" fillId="0" borderId="0" xfId="3" applyFont="1" applyFill="1" applyBorder="1" applyAlignment="1">
      <alignment vertical="top"/>
    </xf>
    <xf numFmtId="43" fontId="7" fillId="0" borderId="0" xfId="3" applyFont="1" applyFill="1" applyBorder="1"/>
    <xf numFmtId="0" fontId="1" fillId="8" borderId="6" xfId="0" applyFont="1" applyFill="1" applyBorder="1" applyAlignment="1">
      <alignment horizontal="left" vertical="top"/>
    </xf>
    <xf numFmtId="0" fontId="1" fillId="8" borderId="6" xfId="0" applyFont="1" applyFill="1" applyBorder="1" applyAlignment="1">
      <alignment horizontal="center" vertical="center"/>
    </xf>
    <xf numFmtId="0" fontId="22" fillId="0" borderId="1" xfId="0" applyFont="1" applyBorder="1" applyAlignment="1">
      <alignment vertical="top"/>
    </xf>
    <xf numFmtId="0" fontId="1" fillId="0" borderId="1" xfId="0" applyFont="1" applyBorder="1" applyAlignment="1">
      <alignment horizontal="left"/>
    </xf>
    <xf numFmtId="0" fontId="1" fillId="7" borderId="3" xfId="0" applyFont="1" applyFill="1" applyBorder="1" applyAlignment="1">
      <alignment vertical="top" wrapText="1"/>
    </xf>
    <xf numFmtId="0" fontId="1" fillId="7" borderId="3" xfId="0" applyFont="1" applyFill="1" applyBorder="1" applyAlignment="1">
      <alignment vertical="top"/>
    </xf>
    <xf numFmtId="0" fontId="0" fillId="7" borderId="3" xfId="0" applyFill="1" applyBorder="1" applyAlignment="1">
      <alignment vertical="top"/>
    </xf>
    <xf numFmtId="0" fontId="24" fillId="9" borderId="15" xfId="0" applyFont="1" applyFill="1" applyBorder="1" applyAlignment="1">
      <alignment vertical="top"/>
    </xf>
    <xf numFmtId="0" fontId="31" fillId="9" borderId="1" xfId="0" applyFont="1" applyFill="1" applyBorder="1" applyAlignment="1">
      <alignment vertical="top"/>
    </xf>
    <xf numFmtId="0" fontId="4" fillId="9" borderId="1" xfId="0" applyFont="1" applyFill="1" applyBorder="1" applyAlignment="1">
      <alignment vertical="top"/>
    </xf>
    <xf numFmtId="0" fontId="24" fillId="9" borderId="1" xfId="0" applyFont="1" applyFill="1" applyBorder="1" applyAlignment="1">
      <alignment vertical="top"/>
    </xf>
    <xf numFmtId="0" fontId="0" fillId="9" borderId="1" xfId="0" applyFill="1" applyBorder="1"/>
    <xf numFmtId="0" fontId="3" fillId="9" borderId="0" xfId="0" applyFont="1" applyFill="1" applyAlignment="1">
      <alignment horizontal="left"/>
    </xf>
    <xf numFmtId="0" fontId="4" fillId="9" borderId="0" xfId="0" applyFont="1" applyFill="1"/>
    <xf numFmtId="0" fontId="3" fillId="9" borderId="0" xfId="0" applyFont="1" applyFill="1"/>
    <xf numFmtId="3" fontId="3" fillId="9" borderId="0" xfId="0" applyNumberFormat="1" applyFont="1" applyFill="1"/>
    <xf numFmtId="0" fontId="1" fillId="8" borderId="6" xfId="0" applyFont="1"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xf>
    <xf numFmtId="0" fontId="0" fillId="0" borderId="0" xfId="0" applyFill="1" applyAlignment="1">
      <alignment horizontal="left" wrapText="1"/>
    </xf>
    <xf numFmtId="0" fontId="0" fillId="0" borderId="0" xfId="0" applyFill="1" applyAlignment="1">
      <alignment horizontal="left" vertical="top"/>
    </xf>
    <xf numFmtId="0" fontId="0" fillId="0" borderId="0" xfId="0" applyFill="1" applyAlignment="1">
      <alignment vertical="top"/>
    </xf>
    <xf numFmtId="0" fontId="0" fillId="0" borderId="3" xfId="0" applyFill="1" applyBorder="1" applyAlignment="1">
      <alignment vertical="top"/>
    </xf>
    <xf numFmtId="3" fontId="0" fillId="0" borderId="0" xfId="0" applyNumberFormat="1" applyFill="1" applyAlignment="1">
      <alignment vertical="top"/>
    </xf>
    <xf numFmtId="3" fontId="0" fillId="0" borderId="3" xfId="0" applyNumberFormat="1" applyFill="1" applyBorder="1" applyAlignment="1">
      <alignment vertical="top"/>
    </xf>
    <xf numFmtId="169" fontId="0" fillId="0" borderId="0" xfId="0" applyNumberFormat="1"/>
    <xf numFmtId="170" fontId="0" fillId="0" borderId="0" xfId="0" applyNumberFormat="1" applyFill="1"/>
    <xf numFmtId="170" fontId="0" fillId="0" borderId="0" xfId="0" applyNumberFormat="1"/>
    <xf numFmtId="0" fontId="7" fillId="0" borderId="0" xfId="0" applyNumberFormat="1" applyFont="1" applyAlignment="1">
      <alignment horizontal="left"/>
    </xf>
    <xf numFmtId="3" fontId="0" fillId="0" borderId="0" xfId="0" applyNumberFormat="1" applyAlignment="1">
      <alignment horizontal="right" vertical="top"/>
    </xf>
    <xf numFmtId="0" fontId="0" fillId="0" borderId="0" xfId="0" applyAlignment="1">
      <alignment horizontal="left" wrapText="1"/>
    </xf>
    <xf numFmtId="0" fontId="7" fillId="0" borderId="0" xfId="0" applyNumberFormat="1" applyFont="1" applyAlignment="1">
      <alignment horizontal="left" vertical="top" wrapText="1"/>
    </xf>
    <xf numFmtId="0" fontId="0" fillId="0" borderId="0" xfId="0" applyAlignment="1">
      <alignment horizontal="left" vertical="top"/>
    </xf>
    <xf numFmtId="0" fontId="0" fillId="0" borderId="3" xfId="0" applyBorder="1" applyAlignment="1">
      <alignment vertical="top"/>
    </xf>
    <xf numFmtId="42" fontId="0" fillId="0" borderId="0" xfId="0" applyNumberFormat="1" applyAlignment="1">
      <alignment vertical="top"/>
    </xf>
    <xf numFmtId="42" fontId="0" fillId="0" borderId="3" xfId="0" applyNumberFormat="1" applyBorder="1" applyAlignment="1">
      <alignment vertical="top"/>
    </xf>
    <xf numFmtId="3" fontId="0" fillId="0" borderId="0" xfId="0" applyNumberFormat="1" applyAlignment="1">
      <alignment horizontal="right" vertical="top" wrapText="1"/>
    </xf>
    <xf numFmtId="4" fontId="0" fillId="0" borderId="0" xfId="0" applyNumberFormat="1" applyFill="1"/>
    <xf numFmtId="0" fontId="1" fillId="0" borderId="0" xfId="0" applyFont="1" applyFill="1" applyAlignment="1">
      <alignment horizontal="left" vertical="top"/>
    </xf>
    <xf numFmtId="0" fontId="1" fillId="0" borderId="0" xfId="0" applyFont="1" applyFill="1" applyAlignment="1">
      <alignment vertical="top"/>
    </xf>
    <xf numFmtId="0" fontId="1" fillId="0" borderId="3" xfId="0" applyFont="1" applyFill="1" applyBorder="1" applyAlignment="1">
      <alignment vertical="top"/>
    </xf>
    <xf numFmtId="3" fontId="1" fillId="0" borderId="0" xfId="0" applyNumberFormat="1" applyFont="1" applyFill="1" applyAlignment="1">
      <alignment vertical="top"/>
    </xf>
    <xf numFmtId="3" fontId="0" fillId="0" borderId="0" xfId="0" applyNumberFormat="1" applyFont="1" applyFill="1" applyAlignment="1">
      <alignment vertical="top"/>
    </xf>
    <xf numFmtId="3" fontId="0" fillId="0" borderId="3" xfId="0" applyNumberFormat="1" applyFont="1" applyFill="1" applyBorder="1" applyAlignment="1">
      <alignment vertical="top"/>
    </xf>
    <xf numFmtId="3" fontId="1" fillId="0" borderId="3" xfId="0" applyNumberFormat="1" applyFont="1" applyFill="1" applyBorder="1" applyAlignment="1">
      <alignment vertical="top"/>
    </xf>
    <xf numFmtId="0" fontId="0" fillId="0" borderId="0" xfId="0" applyFont="1" applyFill="1" applyAlignment="1">
      <alignment horizontal="left" vertical="top" wrapText="1"/>
    </xf>
    <xf numFmtId="165" fontId="0" fillId="0" borderId="0" xfId="0" applyNumberFormat="1" applyFill="1" applyAlignment="1">
      <alignment vertical="top"/>
    </xf>
    <xf numFmtId="165" fontId="0" fillId="0" borderId="3" xfId="0" applyNumberFormat="1" applyFill="1" applyBorder="1" applyAlignment="1">
      <alignment vertical="top"/>
    </xf>
    <xf numFmtId="4" fontId="0" fillId="0" borderId="0" xfId="0" applyNumberFormat="1" applyFill="1" applyAlignment="1">
      <alignment vertical="top"/>
    </xf>
    <xf numFmtId="0" fontId="1" fillId="0" borderId="0" xfId="0" applyFont="1" applyAlignment="1">
      <alignment horizontal="left" vertical="top"/>
    </xf>
    <xf numFmtId="11" fontId="0" fillId="0" borderId="0" xfId="0" applyNumberFormat="1" applyFill="1"/>
    <xf numFmtId="3" fontId="0" fillId="0" borderId="0" xfId="0" applyNumberFormat="1" applyAlignment="1">
      <alignment vertical="top"/>
    </xf>
    <xf numFmtId="9" fontId="0" fillId="0" borderId="0" xfId="2" applyFont="1" applyAlignment="1">
      <alignment vertical="top"/>
    </xf>
    <xf numFmtId="9" fontId="0" fillId="0" borderId="3" xfId="2" applyFont="1" applyBorder="1" applyAlignment="1">
      <alignment vertical="top"/>
    </xf>
    <xf numFmtId="0" fontId="0" fillId="0" borderId="0" xfId="2" applyNumberFormat="1" applyFont="1" applyAlignment="1">
      <alignment vertical="top"/>
    </xf>
    <xf numFmtId="3" fontId="0" fillId="0" borderId="3" xfId="0" applyNumberFormat="1" applyBorder="1" applyAlignment="1">
      <alignment vertical="top"/>
    </xf>
    <xf numFmtId="3" fontId="0" fillId="6" borderId="0" xfId="0" applyNumberFormat="1" applyFill="1" applyAlignment="1">
      <alignment vertical="top"/>
    </xf>
    <xf numFmtId="3" fontId="0" fillId="6" borderId="3" xfId="0" applyNumberFormat="1" applyFill="1" applyBorder="1" applyAlignment="1">
      <alignment vertical="top"/>
    </xf>
    <xf numFmtId="42" fontId="0" fillId="0" borderId="0" xfId="0" applyNumberFormat="1" applyAlignment="1">
      <alignment horizontal="right" vertical="top"/>
    </xf>
    <xf numFmtId="42" fontId="0" fillId="0" borderId="0" xfId="0" applyNumberFormat="1" applyFill="1" applyAlignment="1">
      <alignment horizontal="left" vertical="top" wrapText="1" readingOrder="1"/>
    </xf>
    <xf numFmtId="0" fontId="24" fillId="9" borderId="1" xfId="0" applyFont="1" applyFill="1" applyBorder="1" applyAlignment="1">
      <alignment horizontal="right" vertical="top"/>
    </xf>
    <xf numFmtId="41" fontId="0" fillId="0" borderId="0" xfId="3" applyNumberFormat="1" applyFont="1" applyFill="1" applyBorder="1" applyAlignment="1">
      <alignment horizontal="right" vertical="top"/>
    </xf>
    <xf numFmtId="43" fontId="0" fillId="0" borderId="0" xfId="3" applyFont="1" applyFill="1" applyBorder="1" applyAlignment="1">
      <alignment horizontal="right" vertical="top"/>
    </xf>
    <xf numFmtId="43" fontId="7" fillId="0" borderId="0" xfId="3" applyFont="1" applyFill="1" applyBorder="1" applyAlignment="1">
      <alignment horizontal="right" vertical="top"/>
    </xf>
    <xf numFmtId="3" fontId="3" fillId="9" borderId="0" xfId="0" applyNumberFormat="1" applyFont="1" applyFill="1" applyAlignment="1">
      <alignment horizontal="right"/>
    </xf>
    <xf numFmtId="3" fontId="0" fillId="0" borderId="0" xfId="0" applyNumberFormat="1" applyAlignment="1">
      <alignment horizontal="right"/>
    </xf>
    <xf numFmtId="3" fontId="0" fillId="0" borderId="1" xfId="0" applyNumberFormat="1" applyBorder="1" applyAlignment="1">
      <alignment horizontal="right"/>
    </xf>
    <xf numFmtId="0" fontId="0" fillId="0" borderId="0" xfId="0" applyAlignment="1">
      <alignment horizontal="right"/>
    </xf>
    <xf numFmtId="0" fontId="24" fillId="9" borderId="1" xfId="0" applyFont="1" applyFill="1" applyBorder="1" applyAlignment="1">
      <alignment horizontal="right" vertical="center"/>
    </xf>
    <xf numFmtId="43" fontId="0" fillId="0" borderId="0" xfId="3" applyFont="1" applyFill="1" applyBorder="1" applyAlignment="1">
      <alignment horizontal="right" vertical="center"/>
    </xf>
    <xf numFmtId="3" fontId="3" fillId="9" borderId="0" xfId="0" applyNumberFormat="1" applyFont="1" applyFill="1" applyAlignment="1">
      <alignment horizontal="right" vertical="center"/>
    </xf>
    <xf numFmtId="3" fontId="0" fillId="0" borderId="0" xfId="0" applyNumberFormat="1" applyAlignment="1">
      <alignment horizontal="right" vertical="center"/>
    </xf>
    <xf numFmtId="3" fontId="0" fillId="0" borderId="1" xfId="0" applyNumberFormat="1" applyBorder="1" applyAlignment="1">
      <alignment horizontal="right" vertical="center"/>
    </xf>
    <xf numFmtId="0" fontId="0" fillId="0" borderId="0" xfId="0" applyAlignment="1">
      <alignment horizontal="right" vertical="center"/>
    </xf>
    <xf numFmtId="171" fontId="0" fillId="0" borderId="0" xfId="3" applyNumberFormat="1" applyFont="1" applyFill="1" applyBorder="1" applyAlignment="1">
      <alignment horizontal="right" vertical="top"/>
    </xf>
    <xf numFmtId="0" fontId="7" fillId="0" borderId="0" xfId="0" applyFont="1" applyAlignment="1">
      <alignment vertical="top"/>
    </xf>
    <xf numFmtId="0" fontId="1" fillId="0" borderId="0" xfId="0" applyFont="1" applyAlignment="1">
      <alignment vertical="top"/>
    </xf>
    <xf numFmtId="0" fontId="1" fillId="4" borderId="9" xfId="0" applyFont="1" applyFill="1" applyBorder="1" applyAlignment="1">
      <alignment vertical="center"/>
    </xf>
    <xf numFmtId="0" fontId="1" fillId="10" borderId="16" xfId="0" applyFont="1" applyFill="1" applyBorder="1" applyAlignment="1">
      <alignment horizontal="center" vertical="center"/>
    </xf>
    <xf numFmtId="0" fontId="1" fillId="10" borderId="17" xfId="0" applyFont="1" applyFill="1" applyBorder="1" applyAlignment="1">
      <alignment horizontal="center" vertical="center"/>
    </xf>
    <xf numFmtId="0" fontId="0" fillId="10" borderId="17" xfId="0" applyFill="1" applyBorder="1" applyAlignment="1">
      <alignment horizontal="center" vertical="center"/>
    </xf>
    <xf numFmtId="0" fontId="0" fillId="10" borderId="18" xfId="0" applyFill="1" applyBorder="1" applyAlignment="1">
      <alignment horizontal="center" vertical="center"/>
    </xf>
    <xf numFmtId="0" fontId="0" fillId="10" borderId="17" xfId="0" applyFill="1" applyBorder="1"/>
    <xf numFmtId="0" fontId="3" fillId="10" borderId="17" xfId="0" applyFont="1" applyFill="1" applyBorder="1"/>
    <xf numFmtId="0" fontId="0" fillId="10" borderId="18" xfId="0" applyFill="1" applyBorder="1"/>
    <xf numFmtId="0" fontId="1" fillId="10" borderId="17" xfId="0" applyFont="1" applyFill="1" applyBorder="1"/>
    <xf numFmtId="0" fontId="0" fillId="10" borderId="19" xfId="0" applyFill="1" applyBorder="1"/>
    <xf numFmtId="14" fontId="7" fillId="0" borderId="0" xfId="0" applyNumberFormat="1" applyFont="1" applyFill="1" applyAlignment="1">
      <alignment horizontal="left"/>
    </xf>
    <xf numFmtId="0" fontId="0" fillId="0" borderId="13" xfId="0" applyBorder="1"/>
    <xf numFmtId="0" fontId="0" fillId="0" borderId="2" xfId="0" applyBorder="1"/>
    <xf numFmtId="0" fontId="0" fillId="0" borderId="4" xfId="0" applyBorder="1"/>
    <xf numFmtId="3" fontId="0" fillId="0" borderId="15" xfId="0" applyNumberFormat="1" applyFill="1" applyBorder="1"/>
    <xf numFmtId="3" fontId="0" fillId="0" borderId="0" xfId="0" applyNumberFormat="1" applyFill="1" applyBorder="1"/>
    <xf numFmtId="3" fontId="1" fillId="0" borderId="15" xfId="0" applyNumberFormat="1" applyFont="1" applyFill="1" applyBorder="1"/>
    <xf numFmtId="3" fontId="1" fillId="0" borderId="0" xfId="0" applyNumberFormat="1" applyFont="1" applyFill="1" applyBorder="1"/>
    <xf numFmtId="165" fontId="0" fillId="0" borderId="15" xfId="0" applyNumberFormat="1" applyFill="1" applyBorder="1"/>
    <xf numFmtId="165" fontId="0" fillId="0" borderId="0" xfId="0" applyNumberFormat="1" applyFill="1" applyBorder="1"/>
    <xf numFmtId="3" fontId="0" fillId="0" borderId="15" xfId="0" applyNumberFormat="1" applyFill="1" applyBorder="1" applyAlignment="1">
      <alignment vertical="top"/>
    </xf>
    <xf numFmtId="3" fontId="0" fillId="0" borderId="15" xfId="0" applyNumberFormat="1" applyFont="1" applyFill="1" applyBorder="1" applyAlignment="1">
      <alignment vertical="top"/>
    </xf>
    <xf numFmtId="0" fontId="1" fillId="0" borderId="0" xfId="0" applyFont="1" applyFill="1" applyBorder="1"/>
    <xf numFmtId="165" fontId="0" fillId="0" borderId="15" xfId="0" applyNumberFormat="1" applyFill="1" applyBorder="1" applyAlignment="1">
      <alignment vertical="top"/>
    </xf>
    <xf numFmtId="3" fontId="0" fillId="0" borderId="15" xfId="0" applyNumberFormat="1" applyBorder="1"/>
    <xf numFmtId="3" fontId="0" fillId="0" borderId="14" xfId="0" applyNumberFormat="1" applyBorder="1"/>
    <xf numFmtId="168" fontId="0" fillId="0" borderId="0" xfId="3" applyNumberFormat="1" applyFont="1" applyBorder="1"/>
    <xf numFmtId="168" fontId="0" fillId="0" borderId="0" xfId="3" applyNumberFormat="1" applyFont="1" applyAlignment="1">
      <alignment horizontal="right" vertical="top"/>
    </xf>
    <xf numFmtId="168" fontId="0" fillId="0" borderId="0" xfId="3" applyNumberFormat="1" applyFont="1"/>
    <xf numFmtId="3" fontId="32" fillId="0" borderId="3" xfId="0" applyNumberFormat="1" applyFont="1" applyFill="1" applyBorder="1" applyAlignment="1">
      <alignment vertical="top"/>
    </xf>
    <xf numFmtId="172" fontId="0" fillId="0" borderId="0" xfId="2" applyNumberFormat="1" applyFont="1" applyAlignment="1">
      <alignment vertical="top"/>
    </xf>
    <xf numFmtId="173" fontId="0" fillId="0" borderId="0" xfId="0" applyNumberFormat="1"/>
    <xf numFmtId="169" fontId="7" fillId="0" borderId="0" xfId="0" applyNumberFormat="1" applyFont="1" applyFill="1"/>
    <xf numFmtId="4" fontId="7" fillId="0" borderId="3" xfId="0" applyNumberFormat="1" applyFont="1" applyFill="1" applyBorder="1"/>
    <xf numFmtId="4" fontId="7" fillId="0" borderId="0" xfId="0" applyNumberFormat="1" applyFont="1" applyFill="1"/>
    <xf numFmtId="0" fontId="18" fillId="0" borderId="0" xfId="0" applyFont="1"/>
    <xf numFmtId="0" fontId="0" fillId="0" borderId="0" xfId="0" applyAlignment="1">
      <alignment horizontal="right" vertical="top"/>
    </xf>
    <xf numFmtId="0" fontId="5" fillId="0" borderId="0" xfId="0" applyFont="1" applyAlignment="1">
      <alignment horizontal="left"/>
    </xf>
    <xf numFmtId="0" fontId="28" fillId="0" borderId="1" xfId="0" applyFont="1" applyBorder="1"/>
    <xf numFmtId="0" fontId="26" fillId="0" borderId="1" xfId="0" applyFont="1" applyBorder="1" applyAlignment="1">
      <alignment vertical="top"/>
    </xf>
    <xf numFmtId="0" fontId="26" fillId="0" borderId="1" xfId="0" applyFont="1" applyBorder="1" applyAlignment="1">
      <alignment vertical="top" wrapText="1"/>
    </xf>
    <xf numFmtId="0" fontId="0" fillId="0" borderId="14" xfId="0" applyBorder="1" applyAlignment="1">
      <alignment vertical="top"/>
    </xf>
    <xf numFmtId="0" fontId="0" fillId="0" borderId="1" xfId="0" applyBorder="1" applyAlignment="1">
      <alignment horizontal="right" vertical="top"/>
    </xf>
    <xf numFmtId="0" fontId="0" fillId="0" borderId="1" xfId="0" applyBorder="1" applyAlignment="1">
      <alignment horizontal="right" vertical="center"/>
    </xf>
    <xf numFmtId="0" fontId="0" fillId="0" borderId="1" xfId="0" applyBorder="1" applyAlignment="1">
      <alignment horizontal="left" vertical="top"/>
    </xf>
    <xf numFmtId="0" fontId="28" fillId="0" borderId="0" xfId="0" applyFont="1"/>
    <xf numFmtId="0" fontId="26" fillId="0" borderId="0" xfId="0" applyFont="1" applyAlignment="1">
      <alignment vertical="top"/>
    </xf>
    <xf numFmtId="0" fontId="0" fillId="0" borderId="15" xfId="0" applyBorder="1" applyAlignment="1">
      <alignment vertical="top"/>
    </xf>
    <xf numFmtId="0" fontId="0" fillId="0" borderId="0" xfId="0" quotePrefix="1" applyAlignment="1">
      <alignment horizontal="left" vertical="top"/>
    </xf>
    <xf numFmtId="0" fontId="7" fillId="0" borderId="0" xfId="0" applyFont="1"/>
    <xf numFmtId="0" fontId="25" fillId="0" borderId="0" xfId="0" applyFont="1" applyAlignment="1">
      <alignment vertical="top"/>
    </xf>
    <xf numFmtId="0" fontId="7" fillId="0" borderId="15" xfId="0" applyFont="1" applyBorder="1" applyAlignment="1">
      <alignment vertical="top"/>
    </xf>
    <xf numFmtId="0" fontId="7" fillId="0" borderId="0" xfId="0" applyFont="1" applyAlignment="1">
      <alignment horizontal="right" vertical="top"/>
    </xf>
    <xf numFmtId="0" fontId="7" fillId="0" borderId="0" xfId="0" applyFont="1" applyAlignment="1">
      <alignment horizontal="right" vertical="center"/>
    </xf>
    <xf numFmtId="0" fontId="7" fillId="0" borderId="0" xfId="0" quotePrefix="1" applyFont="1" applyAlignment="1">
      <alignment horizontal="left" vertical="top"/>
    </xf>
    <xf numFmtId="168" fontId="0" fillId="0" borderId="0" xfId="0" applyNumberFormat="1" applyAlignment="1">
      <alignment vertical="top"/>
    </xf>
    <xf numFmtId="168" fontId="0" fillId="0" borderId="0" xfId="0" applyNumberFormat="1" applyAlignment="1">
      <alignment horizontal="right" vertical="top"/>
    </xf>
    <xf numFmtId="168" fontId="0" fillId="0" borderId="0" xfId="0" applyNumberFormat="1" applyAlignment="1">
      <alignment horizontal="right" vertical="center"/>
    </xf>
    <xf numFmtId="0" fontId="0" fillId="9" borderId="0" xfId="0" applyFill="1" applyAlignment="1">
      <alignment vertical="center"/>
    </xf>
    <xf numFmtId="0" fontId="24" fillId="9" borderId="0" xfId="0" applyFont="1" applyFill="1" applyAlignment="1">
      <alignment vertical="top"/>
    </xf>
    <xf numFmtId="0" fontId="24" fillId="9" borderId="0" xfId="0" applyFont="1" applyFill="1" applyAlignment="1">
      <alignment horizontal="right" vertical="top"/>
    </xf>
    <xf numFmtId="0" fontId="24" fillId="9" borderId="0" xfId="0" applyFont="1" applyFill="1" applyAlignment="1">
      <alignment horizontal="right" vertical="center"/>
    </xf>
    <xf numFmtId="0" fontId="4" fillId="9" borderId="0" xfId="0" applyFont="1" applyFill="1" applyAlignment="1">
      <alignment vertical="top"/>
    </xf>
    <xf numFmtId="0" fontId="31" fillId="9" borderId="0" xfId="0" applyFont="1" applyFill="1" applyAlignment="1">
      <alignment vertical="top"/>
    </xf>
    <xf numFmtId="0" fontId="20"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xf>
    <xf numFmtId="0" fontId="26" fillId="0" borderId="0" xfId="0" applyFont="1" applyAlignment="1">
      <alignment horizontal="left" vertical="top"/>
    </xf>
    <xf numFmtId="0" fontId="0" fillId="0" borderId="15" xfId="0" applyBorder="1" applyAlignment="1">
      <alignment horizontal="center" vertical="top"/>
    </xf>
    <xf numFmtId="0" fontId="0" fillId="0" borderId="0" xfId="0" applyAlignment="1">
      <alignment horizontal="center" vertical="top"/>
    </xf>
    <xf numFmtId="0" fontId="0" fillId="9" borderId="0" xfId="0" applyFill="1"/>
    <xf numFmtId="0" fontId="0" fillId="9" borderId="0" xfId="0" applyFill="1" applyAlignment="1">
      <alignment horizontal="left"/>
    </xf>
    <xf numFmtId="0" fontId="7" fillId="0" borderId="1" xfId="0" applyFont="1" applyBorder="1" applyAlignment="1">
      <alignment vertical="top"/>
    </xf>
    <xf numFmtId="0" fontId="7" fillId="0" borderId="1" xfId="0" applyFont="1" applyBorder="1" applyAlignment="1">
      <alignment vertical="top" wrapText="1"/>
    </xf>
    <xf numFmtId="0" fontId="7" fillId="0" borderId="14" xfId="0" applyFont="1" applyBorder="1" applyAlignment="1">
      <alignment vertical="top"/>
    </xf>
    <xf numFmtId="0" fontId="7" fillId="0" borderId="1" xfId="0" applyFont="1" applyBorder="1" applyAlignment="1">
      <alignment horizontal="right" vertical="top"/>
    </xf>
    <xf numFmtId="0" fontId="7" fillId="0" borderId="1" xfId="0" applyFont="1" applyBorder="1" applyAlignment="1">
      <alignment horizontal="right" vertical="center"/>
    </xf>
    <xf numFmtId="0" fontId="22" fillId="0" borderId="0" xfId="0" applyFont="1" applyAlignment="1">
      <alignment vertical="top"/>
    </xf>
    <xf numFmtId="0" fontId="0" fillId="7" borderId="0" xfId="0" applyFill="1" applyAlignment="1">
      <alignment vertical="top"/>
    </xf>
    <xf numFmtId="0" fontId="0" fillId="7" borderId="0" xfId="0" applyFill="1" applyAlignment="1">
      <alignment vertical="center"/>
    </xf>
    <xf numFmtId="0" fontId="0" fillId="7" borderId="0" xfId="0" applyFill="1" applyAlignment="1">
      <alignment horizontal="right" vertical="center"/>
    </xf>
    <xf numFmtId="0" fontId="2" fillId="7" borderId="0" xfId="0" applyFont="1" applyFill="1"/>
    <xf numFmtId="0" fontId="1" fillId="7" borderId="0" xfId="0" applyFont="1" applyFill="1" applyAlignment="1">
      <alignment horizontal="left" vertical="top"/>
    </xf>
    <xf numFmtId="0" fontId="1" fillId="7" borderId="0" xfId="0" applyFont="1" applyFill="1" applyAlignment="1">
      <alignment horizontal="left" vertical="top" wrapText="1"/>
    </xf>
    <xf numFmtId="14" fontId="5" fillId="7" borderId="0" xfId="0" applyNumberFormat="1" applyFont="1" applyFill="1" applyAlignment="1">
      <alignment horizontal="left" vertical="top"/>
    </xf>
    <xf numFmtId="0" fontId="5" fillId="7" borderId="0" xfId="0" applyFont="1" applyFill="1" applyAlignment="1">
      <alignment horizontal="center" vertical="center"/>
    </xf>
    <xf numFmtId="0" fontId="0" fillId="7" borderId="0" xfId="0" applyFill="1" applyAlignment="1">
      <alignment horizontal="center" vertical="center"/>
    </xf>
    <xf numFmtId="0" fontId="5" fillId="7" borderId="0" xfId="0" applyFont="1" applyFill="1" applyAlignment="1">
      <alignment horizontal="right" vertical="center"/>
    </xf>
    <xf numFmtId="0" fontId="1" fillId="7" borderId="0" xfId="0" applyFont="1" applyFill="1" applyAlignment="1">
      <alignment vertical="top"/>
    </xf>
    <xf numFmtId="0" fontId="0" fillId="7" borderId="0" xfId="0" applyFill="1" applyAlignment="1">
      <alignment horizontal="left" vertical="top"/>
    </xf>
    <xf numFmtId="0" fontId="1" fillId="7" borderId="0" xfId="0" applyFont="1" applyFill="1" applyAlignment="1">
      <alignment horizontal="center" vertical="center"/>
    </xf>
    <xf numFmtId="14" fontId="22" fillId="7" borderId="0" xfId="0" applyNumberFormat="1" applyFont="1" applyFill="1" applyAlignment="1">
      <alignment horizontal="center" vertical="top"/>
    </xf>
    <xf numFmtId="0" fontId="1" fillId="7" borderId="0" xfId="0" applyFont="1" applyFill="1" applyAlignment="1">
      <alignment horizontal="right" vertical="center"/>
    </xf>
    <xf numFmtId="0" fontId="1" fillId="7" borderId="0" xfId="0" applyFont="1" applyFill="1" applyAlignment="1">
      <alignment vertical="top" wrapText="1"/>
    </xf>
    <xf numFmtId="0" fontId="2" fillId="0" borderId="1" xfId="0" applyFont="1" applyBorder="1"/>
    <xf numFmtId="0" fontId="23" fillId="0" borderId="1" xfId="0" applyFont="1" applyBorder="1" applyAlignment="1">
      <alignment vertical="top" wrapText="1"/>
    </xf>
    <xf numFmtId="0" fontId="23" fillId="0" borderId="1" xfId="0" applyFont="1" applyBorder="1" applyAlignment="1">
      <alignment horizontal="right" vertical="top" wrapText="1"/>
    </xf>
    <xf numFmtId="0" fontId="23" fillId="0" borderId="1" xfId="0" applyFont="1" applyBorder="1" applyAlignment="1">
      <alignment horizontal="right" vertical="center" wrapText="1"/>
    </xf>
    <xf numFmtId="0" fontId="2" fillId="0" borderId="0" xfId="0" applyFont="1"/>
    <xf numFmtId="0" fontId="23" fillId="0" borderId="0" xfId="0" applyFont="1" applyAlignment="1">
      <alignment vertical="top" wrapText="1"/>
    </xf>
    <xf numFmtId="0" fontId="23" fillId="0" borderId="0" xfId="0" applyFont="1" applyAlignment="1">
      <alignment horizontal="right" vertical="top" wrapText="1"/>
    </xf>
    <xf numFmtId="0" fontId="23" fillId="0" borderId="0" xfId="0" applyFont="1" applyAlignment="1">
      <alignment horizontal="right" vertical="center" wrapText="1"/>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Font="1" applyAlignment="1">
      <alignment horizontal="right" vertical="center" wrapText="1"/>
    </xf>
    <xf numFmtId="0" fontId="7" fillId="0" borderId="0" xfId="0" applyFont="1" applyAlignment="1">
      <alignment horizontal="left"/>
    </xf>
    <xf numFmtId="0" fontId="1" fillId="0" borderId="0" xfId="0" applyFont="1" applyAlignment="1">
      <alignment vertical="top" wrapText="1"/>
    </xf>
    <xf numFmtId="0" fontId="1" fillId="0" borderId="0" xfId="0" applyFont="1" applyAlignment="1">
      <alignment horizontal="right" vertical="top" wrapText="1"/>
    </xf>
    <xf numFmtId="0" fontId="1" fillId="0" borderId="0" xfId="0" applyFont="1" applyAlignment="1">
      <alignment horizontal="right" vertical="center" wrapText="1"/>
    </xf>
    <xf numFmtId="0" fontId="9" fillId="0" borderId="0" xfId="0" applyFont="1" applyAlignment="1">
      <alignment vertical="center"/>
    </xf>
    <xf numFmtId="0" fontId="29" fillId="0" borderId="0" xfId="0" applyFont="1" applyAlignment="1">
      <alignment vertical="center"/>
    </xf>
    <xf numFmtId="0" fontId="29" fillId="0" borderId="0" xfId="0" applyFont="1" applyAlignment="1">
      <alignment horizontal="right" vertical="center"/>
    </xf>
    <xf numFmtId="0" fontId="21" fillId="0" borderId="0" xfId="0" applyFont="1" applyAlignment="1">
      <alignment vertical="center"/>
    </xf>
    <xf numFmtId="0" fontId="30" fillId="0" borderId="0" xfId="0" applyFont="1" applyAlignment="1">
      <alignment vertical="top"/>
    </xf>
    <xf numFmtId="43" fontId="0" fillId="0" borderId="0" xfId="3" applyFont="1"/>
    <xf numFmtId="0" fontId="7" fillId="0" borderId="0" xfId="0" applyNumberFormat="1" applyFont="1" applyFill="1" applyAlignment="1">
      <alignment horizontal="left" vertical="top" wrapText="1"/>
    </xf>
    <xf numFmtId="3" fontId="0" fillId="0" borderId="0" xfId="0" applyNumberFormat="1" applyFill="1" applyAlignment="1">
      <alignment horizontal="right" vertical="top" wrapText="1"/>
    </xf>
    <xf numFmtId="0" fontId="7" fillId="0" borderId="0" xfId="0" applyFont="1" applyFill="1" applyAlignment="1">
      <alignment horizontal="left" wrapText="1"/>
    </xf>
    <xf numFmtId="0" fontId="7" fillId="0" borderId="0" xfId="0" applyNumberFormat="1" applyFont="1" applyFill="1" applyAlignment="1">
      <alignment horizontal="left" wrapText="1"/>
    </xf>
    <xf numFmtId="0" fontId="7" fillId="0" borderId="0" xfId="0" applyFont="1" applyFill="1" applyAlignment="1">
      <alignment horizontal="left" vertical="top" wrapText="1"/>
    </xf>
    <xf numFmtId="0" fontId="7" fillId="0" borderId="0" xfId="0" applyFont="1" applyFill="1" applyAlignment="1">
      <alignment vertical="top" wrapText="1"/>
    </xf>
    <xf numFmtId="168" fontId="0" fillId="0" borderId="3" xfId="3" applyNumberFormat="1" applyFont="1" applyBorder="1"/>
    <xf numFmtId="0" fontId="7" fillId="0" borderId="0" xfId="0" applyFont="1" applyAlignment="1">
      <alignment horizontal="left" vertical="top" wrapText="1"/>
    </xf>
    <xf numFmtId="0" fontId="27" fillId="0" borderId="0" xfId="0" applyFont="1" applyAlignment="1">
      <alignment vertical="top" wrapText="1"/>
    </xf>
    <xf numFmtId="0" fontId="0" fillId="0" borderId="0" xfId="0" applyFont="1" applyAlignment="1">
      <alignment vertical="top" wrapText="1"/>
    </xf>
    <xf numFmtId="0" fontId="0" fillId="7" borderId="0" xfId="0" applyFont="1" applyFill="1" applyAlignment="1">
      <alignment vertical="top"/>
    </xf>
    <xf numFmtId="0" fontId="0" fillId="7" borderId="3" xfId="0" applyFont="1" applyFill="1" applyBorder="1" applyAlignment="1">
      <alignment vertical="top"/>
    </xf>
    <xf numFmtId="0" fontId="0" fillId="0" borderId="0" xfId="0" applyFont="1" applyAlignment="1">
      <alignment vertical="top"/>
    </xf>
    <xf numFmtId="0" fontId="33" fillId="9" borderId="1" xfId="0" applyFont="1" applyFill="1" applyBorder="1" applyAlignment="1">
      <alignment vertical="top"/>
    </xf>
    <xf numFmtId="0" fontId="0" fillId="0" borderId="15" xfId="0" applyFont="1" applyBorder="1" applyAlignment="1">
      <alignmen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15" xfId="0" applyFont="1" applyBorder="1" applyAlignment="1">
      <alignment horizontal="center" vertical="top"/>
    </xf>
    <xf numFmtId="0" fontId="0" fillId="0" borderId="0" xfId="0" applyFont="1" applyAlignment="1">
      <alignment vertical="center" wrapText="1"/>
    </xf>
    <xf numFmtId="0" fontId="27" fillId="0" borderId="0" xfId="0" applyFont="1" applyAlignment="1">
      <alignment vertical="top"/>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left" vertical="top"/>
    </xf>
    <xf numFmtId="0" fontId="23" fillId="0" borderId="0" xfId="0" applyFont="1" applyAlignment="1">
      <alignment horizontal="left" vertical="top" wrapText="1"/>
    </xf>
    <xf numFmtId="0" fontId="29" fillId="0" borderId="0" xfId="0" applyFont="1" applyAlignment="1">
      <alignment horizontal="left"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6" fontId="0" fillId="0" borderId="9" xfId="0" applyNumberFormat="1" applyFill="1" applyBorder="1" applyAlignment="1">
      <alignment horizontal="center"/>
    </xf>
    <xf numFmtId="0" fontId="0" fillId="0" borderId="9" xfId="0" applyFill="1" applyBorder="1" applyAlignment="1">
      <alignment horizontal="center"/>
    </xf>
    <xf numFmtId="0" fontId="0" fillId="0" borderId="0" xfId="0" applyFill="1" applyAlignment="1">
      <alignment horizontal="left" vertical="center" wrapText="1"/>
    </xf>
    <xf numFmtId="0" fontId="0" fillId="0" borderId="0" xfId="0" applyAlignment="1">
      <alignment horizontal="left" vertical="top" wrapText="1"/>
    </xf>
    <xf numFmtId="0" fontId="1" fillId="8" borderId="7" xfId="0" applyFont="1" applyFill="1" applyBorder="1" applyAlignment="1">
      <alignment horizontal="center" vertical="top"/>
    </xf>
    <xf numFmtId="0" fontId="1" fillId="8" borderId="8" xfId="0" applyFont="1" applyFill="1" applyBorder="1" applyAlignment="1">
      <alignment horizontal="center" vertical="top"/>
    </xf>
    <xf numFmtId="0" fontId="0" fillId="0" borderId="0" xfId="0"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cellXfs>
  <cellStyles count="4">
    <cellStyle name="Comma" xfId="3" builtinId="3"/>
    <cellStyle name="Normal" xfId="0" builtinId="0"/>
    <cellStyle name="Normal 2" xfId="1" xr:uid="{00000000-0005-0000-0000-000002000000}"/>
    <cellStyle name="Percent" xfId="2" builtinId="5"/>
  </cellStyles>
  <dxfs count="0"/>
  <tableStyles count="0" defaultTableStyle="TableStyleMedium2" defaultPivotStyle="PivotStyleMedium9"/>
  <colors>
    <mruColors>
      <color rgb="FFFFFFCC"/>
      <color rgb="FFFF3300"/>
      <color rgb="FFFF656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110476</xdr:rowOff>
    </xdr:from>
    <xdr:to>
      <xdr:col>1</xdr:col>
      <xdr:colOff>1115369</xdr:colOff>
      <xdr:row>0</xdr:row>
      <xdr:rowOff>571500</xdr:rowOff>
    </xdr:to>
    <xdr:pic>
      <xdr:nvPicPr>
        <xdr:cNvPr id="4" name="Picture 3">
          <a:extLst>
            <a:ext uri="{FF2B5EF4-FFF2-40B4-BE49-F238E27FC236}">
              <a16:creationId xmlns:a16="http://schemas.microsoft.com/office/drawing/2014/main" id="{EA8FEBCF-F7A0-4CA5-B3CB-826B58DAD2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10476"/>
          <a:ext cx="992104" cy="46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123266</xdr:colOff>
      <xdr:row>0</xdr:row>
      <xdr:rowOff>0</xdr:rowOff>
    </xdr:from>
    <xdr:ext cx="1154205" cy="578544"/>
    <xdr:pic>
      <xdr:nvPicPr>
        <xdr:cNvPr id="2" name="Picture 1" descr="Image may contain: text">
          <a:extLst>
            <a:ext uri="{FF2B5EF4-FFF2-40B4-BE49-F238E27FC236}">
              <a16:creationId xmlns:a16="http://schemas.microsoft.com/office/drawing/2014/main" id="{7B10F177-722E-4945-B21A-FF58C42D0D4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732866" y="0"/>
          <a:ext cx="1154205" cy="5785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04204\AppData\Local\Microsoft\Windows\INetCache\Content.Outlook\NJBDWT42\LGE%20&amp;%20KU%20Response\Version%203\AGA%20ESG%20Template%20Version%203%20-%20Quantitative_IMANP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AGA Metrics"/>
      <sheetName val="EEI Definitions"/>
      <sheetName val="EEI GHG Worksheet"/>
      <sheetName val="EEI Criteria Worksheet"/>
      <sheetName val="Hidden_Lists"/>
    </sheetNames>
    <sheetDataSet>
      <sheetData sheetId="0" refreshError="1"/>
      <sheetData sheetId="1" refreshError="1"/>
      <sheetData sheetId="2" refreshError="1"/>
      <sheetData sheetId="3" refreshError="1"/>
      <sheetData sheetId="4" refreshError="1"/>
      <sheetData sheetId="5">
        <row r="7">
          <cell r="D7" t="str">
            <v>Fossil</v>
          </cell>
        </row>
        <row r="8">
          <cell r="D8" t="str">
            <v>Total</v>
          </cell>
        </row>
        <row r="9">
          <cell r="D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pageSetUpPr fitToPage="1"/>
  </sheetPr>
  <dimension ref="A1:W196"/>
  <sheetViews>
    <sheetView showGridLines="0" tabSelected="1" zoomScale="80" zoomScaleNormal="80" workbookViewId="0">
      <pane ySplit="14" topLeftCell="A15" activePane="bottomLeft" state="frozen"/>
      <selection pane="bottomLeft" activeCell="U185" sqref="U185"/>
    </sheetView>
  </sheetViews>
  <sheetFormatPr defaultColWidth="9.1796875" defaultRowHeight="14.5" outlineLevelRow="1" x14ac:dyDescent="0.35"/>
  <cols>
    <col min="1" max="1" width="8.1796875" style="28" bestFit="1" customWidth="1"/>
    <col min="2" max="2" width="29" style="18" customWidth="1"/>
    <col min="3" max="3" width="52" style="18" customWidth="1"/>
    <col min="4" max="5" width="2.1796875" style="18" customWidth="1"/>
    <col min="6" max="6" width="11.1796875" style="18" bestFit="1" customWidth="1"/>
    <col min="7" max="8" width="2.1796875" style="18" customWidth="1"/>
    <col min="9" max="9" width="15.453125" style="18" customWidth="1"/>
    <col min="10" max="10" width="4.26953125" style="18" customWidth="1"/>
    <col min="11" max="11" width="2.1796875" style="18" customWidth="1"/>
    <col min="12" max="12" width="15.81640625" style="18" customWidth="1"/>
    <col min="13" max="13" width="4.453125" style="18" customWidth="1"/>
    <col min="14" max="14" width="2.1796875" style="18" customWidth="1"/>
    <col min="15" max="15" width="9.7265625" style="18" customWidth="1"/>
    <col min="16" max="17" width="2.1796875" style="18" customWidth="1"/>
    <col min="18" max="18" width="9.7265625" style="18" customWidth="1"/>
    <col min="19" max="20" width="2.1796875" style="18" customWidth="1"/>
    <col min="21" max="21" width="97.26953125" style="28" customWidth="1"/>
    <col min="22" max="22" width="2.7265625" style="18" customWidth="1"/>
    <col min="23" max="23" width="56.453125" style="18" customWidth="1"/>
    <col min="24" max="16384" width="9.1796875" style="18"/>
  </cols>
  <sheetData>
    <row r="1" spans="1:23" customFormat="1" ht="50.25" customHeight="1" x14ac:dyDescent="0.35">
      <c r="A1" s="22"/>
      <c r="B1" s="18"/>
      <c r="C1" s="328" t="s">
        <v>254</v>
      </c>
      <c r="D1" s="328"/>
      <c r="E1" s="328"/>
      <c r="F1" s="328"/>
      <c r="G1" s="328"/>
      <c r="H1" s="328"/>
      <c r="I1" s="328"/>
      <c r="J1" s="328"/>
      <c r="K1" s="328"/>
      <c r="L1" s="328"/>
      <c r="M1" s="328"/>
      <c r="N1" s="328"/>
      <c r="O1" s="328"/>
      <c r="P1" s="328"/>
      <c r="Q1" s="328"/>
      <c r="R1" s="328"/>
      <c r="S1" s="328"/>
      <c r="T1" s="328"/>
      <c r="U1" s="328"/>
    </row>
    <row r="2" spans="1:23" customFormat="1" outlineLevel="1" collapsed="1" x14ac:dyDescent="0.35">
      <c r="A2" s="22"/>
      <c r="B2" s="8" t="s">
        <v>21</v>
      </c>
      <c r="C2" s="22" t="s">
        <v>281</v>
      </c>
      <c r="D2" s="1"/>
      <c r="E2" s="1"/>
      <c r="F2" s="1"/>
      <c r="G2" s="3"/>
      <c r="H2" s="3"/>
      <c r="I2" s="3"/>
      <c r="J2" s="3"/>
      <c r="K2" s="3"/>
      <c r="L2" s="3"/>
      <c r="M2" s="3"/>
      <c r="N2" s="3"/>
      <c r="O2" s="1"/>
      <c r="P2" s="3"/>
      <c r="Q2" s="3"/>
      <c r="R2" s="1"/>
      <c r="S2" s="3"/>
      <c r="T2" s="3"/>
      <c r="U2" s="22"/>
    </row>
    <row r="3" spans="1:23" customFormat="1" outlineLevel="1" x14ac:dyDescent="0.35">
      <c r="A3" s="22"/>
      <c r="B3" s="8" t="s">
        <v>38</v>
      </c>
      <c r="C3" s="140" t="s">
        <v>304</v>
      </c>
      <c r="D3" s="1"/>
      <c r="E3" s="1"/>
      <c r="F3" s="1"/>
      <c r="G3" s="3"/>
      <c r="H3" s="3"/>
      <c r="I3" s="3"/>
      <c r="J3" s="3"/>
      <c r="K3" s="3"/>
      <c r="L3" s="3"/>
      <c r="M3" s="3"/>
      <c r="N3" s="3"/>
      <c r="O3" s="1"/>
      <c r="P3" s="3"/>
      <c r="Q3" s="3"/>
      <c r="R3" s="1"/>
      <c r="S3" s="3"/>
      <c r="T3" s="3"/>
      <c r="U3" s="22"/>
    </row>
    <row r="4" spans="1:23" customFormat="1" outlineLevel="1" x14ac:dyDescent="0.35">
      <c r="A4" s="22"/>
      <c r="B4" s="8" t="s">
        <v>3</v>
      </c>
      <c r="C4" s="22" t="s">
        <v>282</v>
      </c>
      <c r="D4" s="1"/>
      <c r="E4" s="1"/>
      <c r="F4" s="1"/>
      <c r="G4" s="3"/>
      <c r="H4" s="3"/>
      <c r="I4" s="3"/>
      <c r="J4" s="3"/>
      <c r="K4" s="3"/>
      <c r="L4" s="3"/>
      <c r="M4" s="3"/>
      <c r="N4" s="3"/>
      <c r="O4" s="1"/>
      <c r="P4" s="3"/>
      <c r="Q4" s="3"/>
      <c r="R4" s="1"/>
      <c r="S4" s="3"/>
      <c r="T4" s="3"/>
      <c r="U4" s="22"/>
    </row>
    <row r="5" spans="1:23" customFormat="1" outlineLevel="1" x14ac:dyDescent="0.35">
      <c r="A5" s="22"/>
      <c r="B5" s="8" t="s">
        <v>4</v>
      </c>
      <c r="C5" s="22" t="s">
        <v>328</v>
      </c>
      <c r="D5" s="1"/>
      <c r="E5" s="1"/>
      <c r="F5" s="1"/>
      <c r="G5" s="3"/>
      <c r="H5" s="3"/>
      <c r="I5" s="3"/>
      <c r="J5" s="3"/>
      <c r="K5" s="3"/>
      <c r="L5" s="3"/>
      <c r="M5" s="3"/>
      <c r="N5" s="3"/>
      <c r="O5" s="1"/>
      <c r="P5" s="3"/>
      <c r="Q5" s="3"/>
      <c r="R5" s="1"/>
      <c r="S5" s="3"/>
      <c r="T5" s="3"/>
      <c r="U5" s="22"/>
    </row>
    <row r="6" spans="1:23" customFormat="1" outlineLevel="1" x14ac:dyDescent="0.35">
      <c r="A6" s="22"/>
      <c r="B6" s="8" t="s">
        <v>55</v>
      </c>
      <c r="C6" s="22" t="s">
        <v>283</v>
      </c>
      <c r="D6" s="1"/>
      <c r="E6" s="1"/>
      <c r="F6" s="1"/>
      <c r="G6" s="3"/>
      <c r="H6" s="3"/>
      <c r="I6" s="3"/>
      <c r="J6" s="3"/>
      <c r="K6" s="3"/>
      <c r="L6" s="3"/>
      <c r="M6" s="3"/>
      <c r="N6" s="3"/>
      <c r="O6" s="1"/>
      <c r="P6" s="3"/>
      <c r="Q6" s="3"/>
      <c r="R6" s="1"/>
      <c r="S6" s="3"/>
      <c r="T6" s="3"/>
      <c r="U6" s="22"/>
    </row>
    <row r="7" spans="1:23" customFormat="1" outlineLevel="1" x14ac:dyDescent="0.35">
      <c r="A7" s="22"/>
      <c r="B7" s="8" t="s">
        <v>43</v>
      </c>
      <c r="C7" s="22" t="s">
        <v>284</v>
      </c>
      <c r="D7" s="1"/>
      <c r="E7" s="1"/>
      <c r="F7" s="1"/>
      <c r="G7" s="3"/>
      <c r="H7" s="3"/>
      <c r="I7" s="3"/>
      <c r="J7" s="3"/>
      <c r="K7" s="3"/>
      <c r="L7" s="3"/>
      <c r="M7" s="3"/>
      <c r="N7" s="3"/>
      <c r="O7" s="1"/>
      <c r="P7" s="3"/>
      <c r="Q7" s="3"/>
      <c r="R7" s="1"/>
      <c r="S7" s="3"/>
      <c r="T7" s="3"/>
      <c r="U7" s="22"/>
    </row>
    <row r="8" spans="1:23" customFormat="1" outlineLevel="1" x14ac:dyDescent="0.35">
      <c r="A8" s="22"/>
      <c r="B8" s="8" t="s">
        <v>2</v>
      </c>
      <c r="C8" s="199">
        <v>44074</v>
      </c>
      <c r="D8" s="1"/>
      <c r="E8" s="1"/>
      <c r="F8" s="1"/>
      <c r="G8" s="3"/>
      <c r="H8" s="3"/>
      <c r="I8" s="3"/>
      <c r="J8" s="3"/>
      <c r="K8" s="3"/>
      <c r="L8" s="3"/>
      <c r="M8" s="3"/>
      <c r="N8" s="3"/>
      <c r="O8" s="1"/>
      <c r="P8" s="3"/>
      <c r="Q8" s="3"/>
      <c r="R8" s="1"/>
      <c r="S8" s="3"/>
      <c r="T8" s="3"/>
      <c r="U8" s="22"/>
    </row>
    <row r="9" spans="1:23" customFormat="1" x14ac:dyDescent="0.35">
      <c r="A9" s="22"/>
      <c r="U9" s="22"/>
    </row>
    <row r="10" spans="1:23" s="4" customFormat="1" ht="6" customHeight="1" thickBot="1" x14ac:dyDescent="0.4">
      <c r="A10" s="23"/>
      <c r="D10" s="5"/>
      <c r="G10" s="5"/>
      <c r="J10" s="5"/>
      <c r="M10" s="5"/>
      <c r="P10" s="5"/>
      <c r="S10" s="5"/>
      <c r="U10" s="33"/>
    </row>
    <row r="11" spans="1:23" s="37" customFormat="1" ht="15" thickTop="1" x14ac:dyDescent="0.35">
      <c r="A11" s="39"/>
      <c r="D11" s="9"/>
      <c r="F11" s="37" t="s">
        <v>54</v>
      </c>
      <c r="G11" s="9"/>
      <c r="I11" s="37" t="s">
        <v>1</v>
      </c>
      <c r="J11" s="9"/>
      <c r="L11" s="37" t="s">
        <v>0</v>
      </c>
      <c r="M11" s="9"/>
      <c r="O11" s="37" t="s">
        <v>52</v>
      </c>
      <c r="P11" s="9"/>
      <c r="R11" s="37" t="s">
        <v>53</v>
      </c>
      <c r="S11" s="9"/>
      <c r="W11" s="190"/>
    </row>
    <row r="12" spans="1:23" s="19" customFormat="1" x14ac:dyDescent="0.35">
      <c r="A12" s="21" t="s">
        <v>22</v>
      </c>
      <c r="B12" s="329" t="s">
        <v>263</v>
      </c>
      <c r="C12" s="330"/>
      <c r="D12" s="9"/>
      <c r="F12" s="21">
        <v>2010</v>
      </c>
      <c r="G12" s="9"/>
      <c r="H12" s="32"/>
      <c r="I12" s="38">
        <v>2018</v>
      </c>
      <c r="J12" s="9"/>
      <c r="K12" s="32"/>
      <c r="L12" s="21">
        <v>2019</v>
      </c>
      <c r="M12" s="9"/>
      <c r="O12" s="21">
        <v>2020</v>
      </c>
      <c r="P12" s="9"/>
      <c r="Q12" s="37"/>
      <c r="R12" s="21"/>
      <c r="S12" s="9"/>
      <c r="U12" s="35" t="s">
        <v>60</v>
      </c>
      <c r="V12" s="189"/>
      <c r="W12" s="191" t="s">
        <v>291</v>
      </c>
    </row>
    <row r="13" spans="1:23" s="43" customFormat="1" x14ac:dyDescent="0.35">
      <c r="A13" s="41"/>
      <c r="B13" s="41"/>
      <c r="C13" s="41"/>
      <c r="D13" s="42"/>
      <c r="F13" s="44"/>
      <c r="G13" s="42"/>
      <c r="I13" s="44"/>
      <c r="J13" s="42"/>
      <c r="L13" s="44"/>
      <c r="M13" s="42"/>
      <c r="O13" s="44"/>
      <c r="P13" s="42"/>
      <c r="R13" s="44"/>
      <c r="S13" s="42"/>
      <c r="W13" s="192"/>
    </row>
    <row r="14" spans="1:23" s="6" customFormat="1" ht="6" customHeight="1" x14ac:dyDescent="0.35">
      <c r="A14" s="24"/>
      <c r="D14" s="7"/>
      <c r="G14" s="7"/>
      <c r="J14" s="7"/>
      <c r="M14" s="7"/>
      <c r="P14" s="7"/>
      <c r="S14" s="7"/>
      <c r="U14" s="34"/>
      <c r="W14" s="193"/>
    </row>
    <row r="15" spans="1:23" customFormat="1" x14ac:dyDescent="0.35">
      <c r="A15" s="22"/>
      <c r="U15" s="22"/>
      <c r="W15" s="194"/>
    </row>
    <row r="16" spans="1:23" s="16" customFormat="1" ht="18.5" x14ac:dyDescent="0.45">
      <c r="A16" s="25"/>
      <c r="B16" s="15" t="s">
        <v>176</v>
      </c>
      <c r="U16" s="25"/>
      <c r="W16" s="195"/>
    </row>
    <row r="17" spans="1:23" customFormat="1" x14ac:dyDescent="0.35">
      <c r="A17" s="22"/>
      <c r="D17" s="2"/>
      <c r="G17" s="2"/>
      <c r="J17" s="2"/>
      <c r="L17" s="18"/>
      <c r="M17" s="2"/>
      <c r="P17" s="2"/>
      <c r="S17" s="2"/>
      <c r="U17" s="22"/>
      <c r="W17" s="194"/>
    </row>
    <row r="18" spans="1:23" customFormat="1" x14ac:dyDescent="0.35">
      <c r="A18" s="1">
        <v>1</v>
      </c>
      <c r="B18" s="20" t="s">
        <v>179</v>
      </c>
      <c r="D18" s="2"/>
      <c r="G18" s="2"/>
      <c r="I18" s="60">
        <f>SUM(I19,I20,I23)</f>
        <v>8017</v>
      </c>
      <c r="J18" s="2"/>
      <c r="L18" s="215">
        <f>SUM(L19,L20,L23)</f>
        <v>7561</v>
      </c>
      <c r="M18" s="2"/>
      <c r="P18" s="2"/>
      <c r="S18" s="2"/>
      <c r="U18" s="307" t="s">
        <v>271</v>
      </c>
      <c r="W18" s="194"/>
    </row>
    <row r="19" spans="1:23" customFormat="1" ht="29" x14ac:dyDescent="0.35">
      <c r="A19" s="26">
        <v>1.1000000000000001</v>
      </c>
      <c r="B19" s="10" t="s">
        <v>7</v>
      </c>
      <c r="D19" s="2"/>
      <c r="F19" s="60"/>
      <c r="G19" s="61"/>
      <c r="H19" s="60"/>
      <c r="I19" s="60">
        <v>5157</v>
      </c>
      <c r="J19" s="61"/>
      <c r="K19" s="60"/>
      <c r="L19" s="215">
        <v>4715</v>
      </c>
      <c r="M19" s="61"/>
      <c r="N19" s="60"/>
      <c r="O19" s="60"/>
      <c r="P19" s="61"/>
      <c r="Q19" s="60"/>
      <c r="R19" s="60"/>
      <c r="S19" s="2"/>
      <c r="U19" s="308" t="s">
        <v>314</v>
      </c>
      <c r="W19" s="194"/>
    </row>
    <row r="20" spans="1:23" customFormat="1" x14ac:dyDescent="0.35">
      <c r="A20" s="26">
        <v>1.2</v>
      </c>
      <c r="B20" s="10" t="s">
        <v>8</v>
      </c>
      <c r="D20" s="2"/>
      <c r="F20" s="60"/>
      <c r="G20" s="61"/>
      <c r="H20" s="60"/>
      <c r="I20" s="60">
        <v>2756</v>
      </c>
      <c r="J20" s="61"/>
      <c r="K20" s="60"/>
      <c r="L20" s="215">
        <v>2742</v>
      </c>
      <c r="M20" s="61"/>
      <c r="N20" s="60"/>
      <c r="O20" s="60"/>
      <c r="P20" s="61"/>
      <c r="Q20" s="60"/>
      <c r="R20" s="60"/>
      <c r="S20" s="2"/>
      <c r="U20" s="131"/>
      <c r="W20" s="194"/>
    </row>
    <row r="21" spans="1:23" customFormat="1" x14ac:dyDescent="0.35">
      <c r="A21" s="26">
        <v>1.3</v>
      </c>
      <c r="B21" s="10" t="s">
        <v>9</v>
      </c>
      <c r="D21" s="2"/>
      <c r="F21" s="60"/>
      <c r="G21" s="61"/>
      <c r="H21" s="60"/>
      <c r="I21" s="141" t="s">
        <v>272</v>
      </c>
      <c r="J21" s="61"/>
      <c r="K21" s="60"/>
      <c r="L21" s="216" t="s">
        <v>272</v>
      </c>
      <c r="M21" s="61"/>
      <c r="N21" s="60"/>
      <c r="O21" s="60"/>
      <c r="P21" s="61"/>
      <c r="Q21" s="60"/>
      <c r="R21" s="60"/>
      <c r="S21" s="2"/>
      <c r="U21" s="224" t="s">
        <v>80</v>
      </c>
      <c r="W21" s="194"/>
    </row>
    <row r="22" spans="1:23" customFormat="1" x14ac:dyDescent="0.35">
      <c r="A22" s="26">
        <v>1.4</v>
      </c>
      <c r="B22" s="10" t="s">
        <v>18</v>
      </c>
      <c r="D22" s="2"/>
      <c r="F22" s="60"/>
      <c r="G22" s="61"/>
      <c r="H22" s="60"/>
      <c r="I22" s="141" t="s">
        <v>272</v>
      </c>
      <c r="J22" s="61"/>
      <c r="K22" s="60"/>
      <c r="L22" s="216" t="s">
        <v>272</v>
      </c>
      <c r="M22" s="61"/>
      <c r="N22" s="60"/>
      <c r="O22" s="60"/>
      <c r="P22" s="61"/>
      <c r="Q22" s="60"/>
      <c r="R22" s="60"/>
      <c r="S22" s="2"/>
      <c r="U22" s="22"/>
      <c r="W22" s="194"/>
    </row>
    <row r="23" spans="1:23" customFormat="1" x14ac:dyDescent="0.35">
      <c r="A23" s="26">
        <v>1.5</v>
      </c>
      <c r="B23" s="10" t="s">
        <v>48</v>
      </c>
      <c r="D23" s="2"/>
      <c r="F23" s="60"/>
      <c r="G23" s="61"/>
      <c r="H23" s="60"/>
      <c r="I23" s="60">
        <f>I26+I27</f>
        <v>104</v>
      </c>
      <c r="J23" s="61"/>
      <c r="K23" s="60"/>
      <c r="L23" s="215">
        <f>L26+L27</f>
        <v>104</v>
      </c>
      <c r="M23" s="61"/>
      <c r="N23" s="60"/>
      <c r="O23" s="60"/>
      <c r="P23" s="61"/>
      <c r="Q23" s="60"/>
      <c r="R23" s="60"/>
      <c r="S23" s="2"/>
      <c r="U23" s="22"/>
      <c r="W23" s="194"/>
    </row>
    <row r="24" spans="1:23" customFormat="1" x14ac:dyDescent="0.35">
      <c r="A24" s="26" t="s">
        <v>23</v>
      </c>
      <c r="B24" s="11" t="s">
        <v>49</v>
      </c>
      <c r="D24" s="2"/>
      <c r="F24" s="60"/>
      <c r="G24" s="61"/>
      <c r="H24" s="60"/>
      <c r="I24" s="141" t="s">
        <v>272</v>
      </c>
      <c r="J24" s="61"/>
      <c r="K24" s="60"/>
      <c r="L24" s="216" t="s">
        <v>272</v>
      </c>
      <c r="M24" s="61"/>
      <c r="N24" s="60"/>
      <c r="O24" s="60"/>
      <c r="P24" s="61"/>
      <c r="Q24" s="60"/>
      <c r="R24" s="60"/>
      <c r="S24" s="2"/>
      <c r="U24" s="22"/>
      <c r="W24" s="194"/>
    </row>
    <row r="25" spans="1:23" customFormat="1" x14ac:dyDescent="0.35">
      <c r="A25" s="26" t="s">
        <v>24</v>
      </c>
      <c r="B25" s="11" t="s">
        <v>13</v>
      </c>
      <c r="D25" s="2"/>
      <c r="F25" s="60"/>
      <c r="G25" s="61"/>
      <c r="H25" s="60"/>
      <c r="I25" s="141" t="s">
        <v>272</v>
      </c>
      <c r="J25" s="61"/>
      <c r="K25" s="60"/>
      <c r="L25" s="216" t="s">
        <v>272</v>
      </c>
      <c r="M25" s="61"/>
      <c r="N25" s="60"/>
      <c r="O25" s="60"/>
      <c r="P25" s="61"/>
      <c r="Q25" s="60"/>
      <c r="R25" s="60"/>
      <c r="S25" s="2"/>
      <c r="U25" s="22"/>
      <c r="W25" s="194"/>
    </row>
    <row r="26" spans="1:23" customFormat="1" x14ac:dyDescent="0.35">
      <c r="A26" s="26" t="s">
        <v>25</v>
      </c>
      <c r="B26" s="11" t="s">
        <v>12</v>
      </c>
      <c r="D26" s="2"/>
      <c r="F26" s="60"/>
      <c r="G26" s="61"/>
      <c r="H26" s="60"/>
      <c r="I26" s="60">
        <v>96</v>
      </c>
      <c r="J26" s="61"/>
      <c r="K26" s="60"/>
      <c r="L26" s="215">
        <v>96</v>
      </c>
      <c r="M26" s="61"/>
      <c r="N26" s="60"/>
      <c r="O26" s="60"/>
      <c r="P26" s="61"/>
      <c r="Q26" s="60"/>
      <c r="R26" s="60"/>
      <c r="S26" s="2"/>
      <c r="U26" s="22"/>
      <c r="W26" s="194"/>
    </row>
    <row r="27" spans="1:23" customFormat="1" x14ac:dyDescent="0.35">
      <c r="A27" s="26" t="s">
        <v>26</v>
      </c>
      <c r="B27" s="11" t="s">
        <v>10</v>
      </c>
      <c r="D27" s="2"/>
      <c r="F27" s="60"/>
      <c r="G27" s="61"/>
      <c r="H27" s="60"/>
      <c r="I27" s="60">
        <v>8</v>
      </c>
      <c r="J27" s="61"/>
      <c r="K27" s="60"/>
      <c r="L27" s="215">
        <v>8</v>
      </c>
      <c r="M27" s="61"/>
      <c r="N27" s="60"/>
      <c r="O27" s="60"/>
      <c r="P27" s="61"/>
      <c r="Q27" s="60"/>
      <c r="R27" s="60"/>
      <c r="S27" s="2"/>
      <c r="U27" s="22"/>
      <c r="W27" s="194"/>
    </row>
    <row r="28" spans="1:23" customFormat="1" x14ac:dyDescent="0.35">
      <c r="A28" s="26" t="s">
        <v>27</v>
      </c>
      <c r="B28" s="11" t="s">
        <v>11</v>
      </c>
      <c r="D28" s="2"/>
      <c r="F28" s="60"/>
      <c r="G28" s="61"/>
      <c r="H28" s="60"/>
      <c r="I28" s="141" t="s">
        <v>272</v>
      </c>
      <c r="J28" s="61"/>
      <c r="K28" s="60"/>
      <c r="L28" s="216" t="s">
        <v>272</v>
      </c>
      <c r="M28" s="61"/>
      <c r="N28" s="60"/>
      <c r="O28" s="60"/>
      <c r="P28" s="61"/>
      <c r="Q28" s="60"/>
      <c r="R28" s="60"/>
      <c r="S28" s="2"/>
      <c r="U28" s="22"/>
      <c r="W28" s="194"/>
    </row>
    <row r="29" spans="1:23" customFormat="1" x14ac:dyDescent="0.35">
      <c r="A29" s="26">
        <v>1.6</v>
      </c>
      <c r="B29" s="10" t="s">
        <v>81</v>
      </c>
      <c r="D29" s="2"/>
      <c r="F29" s="60"/>
      <c r="G29" s="61"/>
      <c r="H29" s="60"/>
      <c r="I29" s="141" t="s">
        <v>272</v>
      </c>
      <c r="J29" s="61"/>
      <c r="K29" s="60"/>
      <c r="L29" s="216" t="s">
        <v>272</v>
      </c>
      <c r="M29" s="61"/>
      <c r="N29" s="60"/>
      <c r="O29" s="60"/>
      <c r="P29" s="61"/>
      <c r="Q29" s="60"/>
      <c r="R29" s="60"/>
      <c r="S29" s="2"/>
      <c r="U29" s="22"/>
      <c r="W29" s="194"/>
    </row>
    <row r="30" spans="1:23" customFormat="1" x14ac:dyDescent="0.35">
      <c r="A30" s="22"/>
      <c r="D30" s="2"/>
      <c r="F30" s="60"/>
      <c r="G30" s="61"/>
      <c r="H30" s="60"/>
      <c r="I30" s="60"/>
      <c r="J30" s="61"/>
      <c r="K30" s="60"/>
      <c r="L30" s="217"/>
      <c r="M30" s="61"/>
      <c r="N30" s="60"/>
      <c r="O30" s="60"/>
      <c r="P30" s="61"/>
      <c r="Q30" s="60"/>
      <c r="R30" s="60"/>
      <c r="S30" s="2"/>
      <c r="U30" s="22"/>
      <c r="W30" s="194"/>
    </row>
    <row r="31" spans="1:23" s="87" customFormat="1" ht="18.5" x14ac:dyDescent="0.45">
      <c r="A31" s="86" t="s">
        <v>180</v>
      </c>
      <c r="B31" s="86"/>
      <c r="E31" s="88"/>
      <c r="F31" s="88"/>
      <c r="G31" s="88"/>
      <c r="H31" s="88"/>
      <c r="I31" s="88"/>
      <c r="J31" s="88"/>
      <c r="K31" s="88"/>
      <c r="L31" s="88"/>
      <c r="M31" s="88"/>
      <c r="N31" s="88"/>
      <c r="O31" s="88"/>
      <c r="P31" s="88"/>
      <c r="Q31" s="88"/>
      <c r="R31" s="88"/>
      <c r="S31" s="88"/>
      <c r="U31" s="89"/>
      <c r="W31" s="195"/>
    </row>
    <row r="32" spans="1:23" customFormat="1" outlineLevel="1" x14ac:dyDescent="0.35">
      <c r="A32" s="1">
        <v>2</v>
      </c>
      <c r="B32" s="20" t="s">
        <v>40</v>
      </c>
      <c r="D32" s="2"/>
      <c r="F32" s="60">
        <f>F47+F60</f>
        <v>36247270</v>
      </c>
      <c r="G32" s="61"/>
      <c r="H32" s="60"/>
      <c r="I32" s="60">
        <f>I47+I60</f>
        <v>34820653</v>
      </c>
      <c r="J32" s="61"/>
      <c r="K32" s="60"/>
      <c r="L32" s="66">
        <f>L47+L60</f>
        <v>32877378</v>
      </c>
      <c r="M32" s="61"/>
      <c r="N32" s="60"/>
      <c r="O32" s="60"/>
      <c r="P32" s="61"/>
      <c r="Q32" s="60"/>
      <c r="R32" s="60"/>
      <c r="S32" s="2"/>
      <c r="U32" s="22" t="s">
        <v>270</v>
      </c>
      <c r="W32" s="194"/>
    </row>
    <row r="33" spans="1:23" customFormat="1" outlineLevel="1" x14ac:dyDescent="0.35">
      <c r="A33" s="26">
        <v>2.1</v>
      </c>
      <c r="B33" s="10" t="s">
        <v>7</v>
      </c>
      <c r="D33" s="2"/>
      <c r="F33" s="60"/>
      <c r="G33" s="61"/>
      <c r="H33" s="60"/>
      <c r="I33" s="60"/>
      <c r="J33" s="61"/>
      <c r="K33" s="60"/>
      <c r="L33" s="60"/>
      <c r="M33" s="61"/>
      <c r="N33" s="60"/>
      <c r="O33" s="60"/>
      <c r="P33" s="61"/>
      <c r="Q33" s="60"/>
      <c r="R33" s="60"/>
      <c r="S33" s="2"/>
      <c r="U33" s="22"/>
      <c r="W33" s="194"/>
    </row>
    <row r="34" spans="1:23" customFormat="1" outlineLevel="1" x14ac:dyDescent="0.35">
      <c r="A34" s="26">
        <v>2.2000000000000002</v>
      </c>
      <c r="B34" s="10" t="s">
        <v>8</v>
      </c>
      <c r="D34" s="2"/>
      <c r="F34" s="60"/>
      <c r="G34" s="61"/>
      <c r="H34" s="60"/>
      <c r="I34" s="60"/>
      <c r="J34" s="61"/>
      <c r="K34" s="60"/>
      <c r="L34" s="60"/>
      <c r="M34" s="61"/>
      <c r="N34" s="60"/>
      <c r="O34" s="60"/>
      <c r="P34" s="61"/>
      <c r="Q34" s="60"/>
      <c r="R34" s="60"/>
      <c r="S34" s="2"/>
      <c r="U34" s="22"/>
      <c r="W34" s="194"/>
    </row>
    <row r="35" spans="1:23" customFormat="1" outlineLevel="1" x14ac:dyDescent="0.35">
      <c r="A35" s="26">
        <v>2.2999999999999998</v>
      </c>
      <c r="B35" s="10" t="s">
        <v>9</v>
      </c>
      <c r="D35" s="2"/>
      <c r="F35" s="60"/>
      <c r="G35" s="61"/>
      <c r="H35" s="60"/>
      <c r="I35" s="60"/>
      <c r="J35" s="61"/>
      <c r="K35" s="60"/>
      <c r="L35" s="60"/>
      <c r="M35" s="61"/>
      <c r="N35" s="60"/>
      <c r="O35" s="60"/>
      <c r="P35" s="61"/>
      <c r="Q35" s="60"/>
      <c r="R35" s="60"/>
      <c r="S35" s="2"/>
      <c r="U35" s="22"/>
      <c r="W35" s="194"/>
    </row>
    <row r="36" spans="1:23" customFormat="1" outlineLevel="1" x14ac:dyDescent="0.35">
      <c r="A36" s="26">
        <v>2.4</v>
      </c>
      <c r="B36" s="10" t="s">
        <v>18</v>
      </c>
      <c r="D36" s="2"/>
      <c r="F36" s="60"/>
      <c r="G36" s="61"/>
      <c r="H36" s="60"/>
      <c r="I36" s="60"/>
      <c r="J36" s="61"/>
      <c r="K36" s="60"/>
      <c r="L36" s="60"/>
      <c r="M36" s="61"/>
      <c r="N36" s="60"/>
      <c r="O36" s="60"/>
      <c r="P36" s="61"/>
      <c r="Q36" s="60"/>
      <c r="R36" s="60"/>
      <c r="S36" s="2"/>
      <c r="U36" s="22"/>
      <c r="W36" s="194"/>
    </row>
    <row r="37" spans="1:23" customFormat="1" outlineLevel="1" x14ac:dyDescent="0.35">
      <c r="A37" s="26">
        <v>2.5</v>
      </c>
      <c r="B37" s="10" t="s">
        <v>48</v>
      </c>
      <c r="D37" s="2"/>
      <c r="F37" s="60"/>
      <c r="G37" s="61"/>
      <c r="H37" s="60"/>
      <c r="I37" s="60"/>
      <c r="J37" s="61"/>
      <c r="K37" s="60"/>
      <c r="L37" s="60"/>
      <c r="M37" s="61"/>
      <c r="N37" s="60"/>
      <c r="O37" s="60"/>
      <c r="P37" s="61"/>
      <c r="Q37" s="60"/>
      <c r="R37" s="60"/>
      <c r="S37" s="2"/>
      <c r="U37" s="22"/>
      <c r="W37" s="194"/>
    </row>
    <row r="38" spans="1:23" customFormat="1" outlineLevel="1" x14ac:dyDescent="0.35">
      <c r="A38" s="26" t="s">
        <v>39</v>
      </c>
      <c r="B38" s="11" t="s">
        <v>49</v>
      </c>
      <c r="D38" s="2"/>
      <c r="F38" s="60"/>
      <c r="G38" s="61"/>
      <c r="H38" s="60"/>
      <c r="I38" s="60"/>
      <c r="J38" s="61"/>
      <c r="K38" s="60"/>
      <c r="L38" s="60"/>
      <c r="M38" s="61"/>
      <c r="N38" s="60"/>
      <c r="O38" s="60"/>
      <c r="P38" s="61"/>
      <c r="Q38" s="60"/>
      <c r="R38" s="60"/>
      <c r="S38" s="2"/>
      <c r="U38" s="22"/>
      <c r="W38" s="194"/>
    </row>
    <row r="39" spans="1:23" customFormat="1" outlineLevel="1" x14ac:dyDescent="0.35">
      <c r="A39" s="26" t="s">
        <v>28</v>
      </c>
      <c r="B39" s="11" t="s">
        <v>13</v>
      </c>
      <c r="D39" s="2"/>
      <c r="F39" s="60"/>
      <c r="G39" s="61"/>
      <c r="H39" s="60"/>
      <c r="I39" s="60"/>
      <c r="J39" s="61"/>
      <c r="K39" s="60"/>
      <c r="L39" s="60"/>
      <c r="M39" s="61"/>
      <c r="N39" s="60"/>
      <c r="O39" s="60"/>
      <c r="P39" s="61"/>
      <c r="Q39" s="60"/>
      <c r="R39" s="60"/>
      <c r="S39" s="2"/>
      <c r="U39" s="22"/>
      <c r="W39" s="194"/>
    </row>
    <row r="40" spans="1:23" customFormat="1" outlineLevel="1" x14ac:dyDescent="0.35">
      <c r="A40" s="26" t="s">
        <v>29</v>
      </c>
      <c r="B40" s="11" t="s">
        <v>12</v>
      </c>
      <c r="D40" s="2"/>
      <c r="F40" s="60"/>
      <c r="G40" s="61"/>
      <c r="H40" s="60"/>
      <c r="I40" s="60"/>
      <c r="J40" s="61"/>
      <c r="K40" s="60"/>
      <c r="L40" s="60"/>
      <c r="M40" s="61"/>
      <c r="N40" s="60"/>
      <c r="O40" s="60"/>
      <c r="P40" s="61"/>
      <c r="Q40" s="60"/>
      <c r="R40" s="60"/>
      <c r="S40" s="2"/>
      <c r="U40" s="22"/>
      <c r="W40" s="194"/>
    </row>
    <row r="41" spans="1:23" customFormat="1" outlineLevel="1" x14ac:dyDescent="0.35">
      <c r="A41" s="26" t="s">
        <v>30</v>
      </c>
      <c r="B41" s="11" t="s">
        <v>10</v>
      </c>
      <c r="D41" s="2"/>
      <c r="F41" s="60"/>
      <c r="G41" s="61"/>
      <c r="H41" s="60"/>
      <c r="I41" s="60"/>
      <c r="J41" s="61"/>
      <c r="K41" s="60"/>
      <c r="L41" s="60"/>
      <c r="M41" s="61"/>
      <c r="N41" s="60"/>
      <c r="O41" s="60"/>
      <c r="P41" s="61"/>
      <c r="Q41" s="60"/>
      <c r="R41" s="60"/>
      <c r="S41" s="2"/>
      <c r="U41" s="22"/>
      <c r="W41" s="194"/>
    </row>
    <row r="42" spans="1:23" customFormat="1" outlineLevel="1" x14ac:dyDescent="0.35">
      <c r="A42" s="26" t="s">
        <v>31</v>
      </c>
      <c r="B42" s="11" t="s">
        <v>11</v>
      </c>
      <c r="D42" s="2"/>
      <c r="F42" s="60"/>
      <c r="G42" s="61"/>
      <c r="H42" s="60"/>
      <c r="I42" s="60"/>
      <c r="J42" s="61"/>
      <c r="K42" s="60"/>
      <c r="L42" s="60"/>
      <c r="M42" s="61"/>
      <c r="N42" s="60"/>
      <c r="O42" s="60"/>
      <c r="P42" s="61"/>
      <c r="Q42" s="60"/>
      <c r="R42" s="60"/>
      <c r="S42" s="2"/>
      <c r="U42" s="22"/>
      <c r="W42" s="194"/>
    </row>
    <row r="43" spans="1:23" customFormat="1" outlineLevel="1" x14ac:dyDescent="0.35">
      <c r="A43" s="26">
        <v>2.6</v>
      </c>
      <c r="B43" s="10" t="s">
        <v>81</v>
      </c>
      <c r="D43" s="2"/>
      <c r="F43" s="60"/>
      <c r="G43" s="61"/>
      <c r="H43" s="60"/>
      <c r="I43" s="60"/>
      <c r="J43" s="61"/>
      <c r="K43" s="60"/>
      <c r="L43" s="60"/>
      <c r="M43" s="61"/>
      <c r="N43" s="60"/>
      <c r="O43" s="60"/>
      <c r="P43" s="61"/>
      <c r="Q43" s="60"/>
      <c r="R43" s="60"/>
      <c r="S43" s="2"/>
      <c r="U43" s="22"/>
      <c r="W43" s="194"/>
    </row>
    <row r="44" spans="1:23" customFormat="1" x14ac:dyDescent="0.35">
      <c r="A44" s="22"/>
      <c r="D44" s="2"/>
      <c r="F44" s="60"/>
      <c r="G44" s="61"/>
      <c r="H44" s="60"/>
      <c r="I44" s="60"/>
      <c r="J44" s="61"/>
      <c r="K44" s="60"/>
      <c r="L44" s="60"/>
      <c r="M44" s="61"/>
      <c r="N44" s="60"/>
      <c r="O44" s="60"/>
      <c r="P44" s="61"/>
      <c r="Q44" s="60"/>
      <c r="R44" s="60"/>
      <c r="S44" s="2"/>
      <c r="U44" s="22"/>
      <c r="W44" s="194"/>
    </row>
    <row r="45" spans="1:23" s="87" customFormat="1" ht="18.5" x14ac:dyDescent="0.45">
      <c r="A45" s="86" t="s">
        <v>180</v>
      </c>
      <c r="B45" s="86"/>
      <c r="E45" s="88"/>
      <c r="F45" s="88"/>
      <c r="G45" s="88"/>
      <c r="H45" s="88"/>
      <c r="I45" s="88"/>
      <c r="J45" s="88"/>
      <c r="K45" s="88"/>
      <c r="L45" s="88"/>
      <c r="M45" s="88"/>
      <c r="N45" s="88"/>
      <c r="O45" s="88"/>
      <c r="P45" s="88"/>
      <c r="Q45" s="88"/>
      <c r="R45" s="88"/>
      <c r="S45" s="88"/>
      <c r="U45" s="89"/>
      <c r="W45" s="195"/>
    </row>
    <row r="46" spans="1:23" customFormat="1" outlineLevel="1" x14ac:dyDescent="0.35">
      <c r="A46" s="22"/>
      <c r="D46" s="2"/>
      <c r="F46" s="60"/>
      <c r="G46" s="61"/>
      <c r="H46" s="60"/>
      <c r="I46" s="60"/>
      <c r="J46" s="61"/>
      <c r="K46" s="60"/>
      <c r="L46" s="60"/>
      <c r="M46" s="61"/>
      <c r="N46" s="60"/>
      <c r="O46" s="60"/>
      <c r="P46" s="61"/>
      <c r="Q46" s="60"/>
      <c r="R46" s="60"/>
      <c r="S46" s="2"/>
      <c r="U46" s="22"/>
      <c r="W46" s="194"/>
    </row>
    <row r="47" spans="1:23" customFormat="1" ht="29" outlineLevel="1" x14ac:dyDescent="0.35">
      <c r="A47" s="1" t="s">
        <v>103</v>
      </c>
      <c r="B47" s="20" t="s">
        <v>41</v>
      </c>
      <c r="D47" s="2"/>
      <c r="F47" s="60">
        <v>34340828</v>
      </c>
      <c r="G47" s="61"/>
      <c r="H47" s="60"/>
      <c r="I47" s="60">
        <v>34546832</v>
      </c>
      <c r="J47" s="61"/>
      <c r="K47" s="60"/>
      <c r="L47" s="215">
        <v>32282872</v>
      </c>
      <c r="M47" s="61"/>
      <c r="N47" s="60"/>
      <c r="O47" s="60"/>
      <c r="P47" s="61"/>
      <c r="Q47" s="60"/>
      <c r="R47" s="60"/>
      <c r="S47" s="2"/>
      <c r="U47" s="142" t="s">
        <v>273</v>
      </c>
      <c r="W47" s="194"/>
    </row>
    <row r="48" spans="1:23" customFormat="1" outlineLevel="1" x14ac:dyDescent="0.35">
      <c r="A48" s="26" t="s">
        <v>104</v>
      </c>
      <c r="B48" s="10" t="s">
        <v>7</v>
      </c>
      <c r="D48" s="2"/>
      <c r="F48" s="60">
        <v>33155903</v>
      </c>
      <c r="G48" s="61"/>
      <c r="H48" s="60"/>
      <c r="I48" s="60">
        <v>27883084</v>
      </c>
      <c r="J48" s="61"/>
      <c r="K48" s="60"/>
      <c r="L48" s="215">
        <v>25348476</v>
      </c>
      <c r="M48" s="61"/>
      <c r="N48" s="60"/>
      <c r="O48" s="60"/>
      <c r="P48" s="61"/>
      <c r="Q48" s="60"/>
      <c r="R48" s="60"/>
      <c r="S48" s="2"/>
      <c r="U48" s="22"/>
      <c r="W48" s="194"/>
    </row>
    <row r="49" spans="1:23" customFormat="1" outlineLevel="1" x14ac:dyDescent="0.35">
      <c r="A49" s="26" t="s">
        <v>105</v>
      </c>
      <c r="B49" s="10" t="s">
        <v>8</v>
      </c>
      <c r="D49" s="2"/>
      <c r="F49" s="60">
        <v>869815.4</v>
      </c>
      <c r="G49" s="61"/>
      <c r="H49" s="60"/>
      <c r="I49" s="60">
        <v>6301108</v>
      </c>
      <c r="J49" s="61"/>
      <c r="K49" s="60"/>
      <c r="L49" s="215">
        <v>6558782</v>
      </c>
      <c r="M49" s="61"/>
      <c r="N49" s="60"/>
      <c r="O49" s="60"/>
      <c r="P49" s="61"/>
      <c r="Q49" s="60"/>
      <c r="R49" s="60"/>
      <c r="S49" s="2"/>
      <c r="U49" s="22"/>
      <c r="W49" s="194"/>
    </row>
    <row r="50" spans="1:23" customFormat="1" outlineLevel="1" x14ac:dyDescent="0.35">
      <c r="A50" s="26" t="s">
        <v>106</v>
      </c>
      <c r="B50" s="10" t="s">
        <v>9</v>
      </c>
      <c r="D50" s="2"/>
      <c r="F50" s="141" t="s">
        <v>272</v>
      </c>
      <c r="G50" s="61"/>
      <c r="H50" s="60"/>
      <c r="I50" s="141" t="s">
        <v>272</v>
      </c>
      <c r="J50" s="61"/>
      <c r="K50" s="60"/>
      <c r="L50" s="141" t="s">
        <v>272</v>
      </c>
      <c r="M50" s="61"/>
      <c r="N50" s="60"/>
      <c r="O50" s="60"/>
      <c r="P50" s="61"/>
      <c r="Q50" s="60"/>
      <c r="R50" s="60"/>
      <c r="S50" s="2"/>
      <c r="U50" s="22"/>
      <c r="W50" s="194"/>
    </row>
    <row r="51" spans="1:23" customFormat="1" outlineLevel="1" x14ac:dyDescent="0.35">
      <c r="A51" s="26" t="s">
        <v>107</v>
      </c>
      <c r="B51" s="10" t="s">
        <v>18</v>
      </c>
      <c r="D51" s="2"/>
      <c r="F51" s="60">
        <v>42668.4</v>
      </c>
      <c r="G51" s="61"/>
      <c r="H51" s="60"/>
      <c r="I51" s="60">
        <v>2062</v>
      </c>
      <c r="J51" s="61"/>
      <c r="K51" s="60"/>
      <c r="L51" s="215">
        <v>1226</v>
      </c>
      <c r="M51" s="61"/>
      <c r="N51" s="60"/>
      <c r="O51" s="60"/>
      <c r="P51" s="61"/>
      <c r="Q51" s="60"/>
      <c r="R51" s="60"/>
      <c r="S51" s="2"/>
      <c r="U51" s="22" t="s">
        <v>274</v>
      </c>
      <c r="W51" s="194"/>
    </row>
    <row r="52" spans="1:23" customFormat="1" outlineLevel="1" x14ac:dyDescent="0.35">
      <c r="A52" s="26" t="s">
        <v>108</v>
      </c>
      <c r="B52" s="10" t="s">
        <v>48</v>
      </c>
      <c r="D52" s="2"/>
      <c r="F52" s="141">
        <f>F55</f>
        <v>272441</v>
      </c>
      <c r="G52" s="61"/>
      <c r="H52" s="60"/>
      <c r="I52" s="60">
        <f>I55+I56</f>
        <v>360578</v>
      </c>
      <c r="J52" s="61"/>
      <c r="K52" s="60"/>
      <c r="L52" s="215">
        <v>374388</v>
      </c>
      <c r="M52" s="61"/>
      <c r="N52" s="60"/>
      <c r="O52" s="60"/>
      <c r="P52" s="61"/>
      <c r="Q52" s="60"/>
      <c r="R52" s="60"/>
      <c r="S52" s="2"/>
      <c r="U52" s="22"/>
      <c r="W52" s="194"/>
    </row>
    <row r="53" spans="1:23" customFormat="1" outlineLevel="1" x14ac:dyDescent="0.35">
      <c r="A53" s="26" t="s">
        <v>109</v>
      </c>
      <c r="B53" s="11" t="s">
        <v>49</v>
      </c>
      <c r="D53" s="2"/>
      <c r="F53" s="141" t="s">
        <v>272</v>
      </c>
      <c r="G53" s="61"/>
      <c r="H53" s="60"/>
      <c r="I53" s="141" t="s">
        <v>272</v>
      </c>
      <c r="J53" s="61"/>
      <c r="K53" s="60"/>
      <c r="L53" s="141" t="s">
        <v>272</v>
      </c>
      <c r="M53" s="61"/>
      <c r="N53" s="60"/>
      <c r="O53" s="60"/>
      <c r="P53" s="61"/>
      <c r="Q53" s="60"/>
      <c r="R53" s="60"/>
      <c r="S53" s="2"/>
      <c r="U53" s="22"/>
      <c r="W53" s="194"/>
    </row>
    <row r="54" spans="1:23" customFormat="1" outlineLevel="1" x14ac:dyDescent="0.35">
      <c r="A54" s="26" t="s">
        <v>110</v>
      </c>
      <c r="B54" s="11" t="s">
        <v>13</v>
      </c>
      <c r="D54" s="2"/>
      <c r="F54" s="141" t="s">
        <v>272</v>
      </c>
      <c r="G54" s="61"/>
      <c r="H54" s="60"/>
      <c r="I54" s="141" t="s">
        <v>272</v>
      </c>
      <c r="J54" s="61"/>
      <c r="K54" s="60"/>
      <c r="L54" s="141" t="s">
        <v>272</v>
      </c>
      <c r="M54" s="61"/>
      <c r="N54" s="60"/>
      <c r="O54" s="60"/>
      <c r="P54" s="61"/>
      <c r="Q54" s="60"/>
      <c r="R54" s="60"/>
      <c r="S54" s="2"/>
      <c r="U54" s="22"/>
      <c r="W54" s="194"/>
    </row>
    <row r="55" spans="1:23" customFormat="1" outlineLevel="1" x14ac:dyDescent="0.35">
      <c r="A55" s="26" t="s">
        <v>111</v>
      </c>
      <c r="B55" s="11" t="s">
        <v>12</v>
      </c>
      <c r="D55" s="2"/>
      <c r="F55" s="60">
        <v>272441</v>
      </c>
      <c r="G55" s="61"/>
      <c r="H55" s="60"/>
      <c r="I55" s="60">
        <v>343548</v>
      </c>
      <c r="J55" s="61"/>
      <c r="K55" s="60"/>
      <c r="L55" s="215">
        <v>356903</v>
      </c>
      <c r="M55" s="61"/>
      <c r="N55" s="60"/>
      <c r="O55" s="60"/>
      <c r="P55" s="61"/>
      <c r="Q55" s="60"/>
      <c r="R55" s="60"/>
      <c r="S55" s="2"/>
      <c r="U55" s="22"/>
      <c r="W55" s="194"/>
    </row>
    <row r="56" spans="1:23" customFormat="1" outlineLevel="1" x14ac:dyDescent="0.35">
      <c r="A56" s="26" t="s">
        <v>112</v>
      </c>
      <c r="B56" s="11" t="s">
        <v>10</v>
      </c>
      <c r="D56" s="2"/>
      <c r="F56" s="141" t="s">
        <v>272</v>
      </c>
      <c r="G56" s="61"/>
      <c r="H56" s="60"/>
      <c r="I56" s="60">
        <v>17030</v>
      </c>
      <c r="J56" s="61"/>
      <c r="K56" s="60"/>
      <c r="L56" s="215">
        <v>17485</v>
      </c>
      <c r="M56" s="61"/>
      <c r="N56" s="60"/>
      <c r="O56" s="60"/>
      <c r="P56" s="61"/>
      <c r="Q56" s="60"/>
      <c r="R56" s="60"/>
      <c r="S56" s="2"/>
      <c r="U56" s="22"/>
      <c r="W56" s="194"/>
    </row>
    <row r="57" spans="1:23" customFormat="1" outlineLevel="1" x14ac:dyDescent="0.35">
      <c r="A57" s="26" t="s">
        <v>113</v>
      </c>
      <c r="B57" s="11" t="s">
        <v>11</v>
      </c>
      <c r="D57" s="2"/>
      <c r="F57" s="141" t="s">
        <v>272</v>
      </c>
      <c r="G57" s="61"/>
      <c r="H57" s="60"/>
      <c r="I57" s="141" t="s">
        <v>272</v>
      </c>
      <c r="J57" s="61"/>
      <c r="K57" s="60"/>
      <c r="L57" s="141" t="s">
        <v>272</v>
      </c>
      <c r="M57" s="61"/>
      <c r="N57" s="60"/>
      <c r="O57" s="60"/>
      <c r="P57" s="61"/>
      <c r="Q57" s="60"/>
      <c r="R57" s="60"/>
      <c r="S57" s="2"/>
      <c r="U57" s="22"/>
      <c r="W57" s="194"/>
    </row>
    <row r="58" spans="1:23" customFormat="1" outlineLevel="1" x14ac:dyDescent="0.35">
      <c r="A58" s="26" t="s">
        <v>190</v>
      </c>
      <c r="B58" s="10" t="s">
        <v>81</v>
      </c>
      <c r="D58" s="2"/>
      <c r="F58" s="141" t="s">
        <v>272</v>
      </c>
      <c r="G58" s="61"/>
      <c r="H58" s="60"/>
      <c r="I58" s="141" t="s">
        <v>272</v>
      </c>
      <c r="J58" s="61"/>
      <c r="K58" s="60"/>
      <c r="L58" s="141" t="s">
        <v>272</v>
      </c>
      <c r="M58" s="61"/>
      <c r="N58" s="60"/>
      <c r="O58" s="60"/>
      <c r="P58" s="61"/>
      <c r="Q58" s="60"/>
      <c r="R58" s="60"/>
      <c r="S58" s="2"/>
      <c r="U58" s="22"/>
      <c r="W58" s="194"/>
    </row>
    <row r="59" spans="1:23" customFormat="1" outlineLevel="1" x14ac:dyDescent="0.35">
      <c r="A59" s="22"/>
      <c r="D59" s="2"/>
      <c r="F59" s="60"/>
      <c r="G59" s="61"/>
      <c r="H59" s="60"/>
      <c r="I59" s="60"/>
      <c r="J59" s="61"/>
      <c r="K59" s="60"/>
      <c r="L59" s="18"/>
      <c r="M59" s="61"/>
      <c r="N59" s="60"/>
      <c r="O59" s="60"/>
      <c r="P59" s="61"/>
      <c r="Q59" s="60"/>
      <c r="R59" s="60"/>
      <c r="S59" s="2"/>
      <c r="U59" s="22"/>
      <c r="W59" s="194"/>
    </row>
    <row r="60" spans="1:23" customFormat="1" outlineLevel="1" x14ac:dyDescent="0.35">
      <c r="A60" s="161" t="s">
        <v>92</v>
      </c>
      <c r="B60" s="188" t="s">
        <v>42</v>
      </c>
      <c r="C60" s="29"/>
      <c r="D60" s="145"/>
      <c r="E60" s="29"/>
      <c r="F60" s="163">
        <v>1906442</v>
      </c>
      <c r="G60" s="167"/>
      <c r="H60" s="163"/>
      <c r="I60" s="163">
        <v>273821</v>
      </c>
      <c r="J60" s="167"/>
      <c r="K60" s="163"/>
      <c r="L60" s="215">
        <v>594506</v>
      </c>
      <c r="M60" s="167"/>
      <c r="N60" s="163"/>
      <c r="O60" s="163"/>
      <c r="P60" s="167"/>
      <c r="Q60" s="163"/>
      <c r="R60" s="163"/>
      <c r="S60" s="145"/>
      <c r="T60" s="29"/>
      <c r="U60" s="143" t="s">
        <v>270</v>
      </c>
      <c r="W60" s="194"/>
    </row>
    <row r="61" spans="1:23" customFormat="1" outlineLevel="1" x14ac:dyDescent="0.35">
      <c r="A61" s="26" t="s">
        <v>93</v>
      </c>
      <c r="B61" s="10" t="s">
        <v>7</v>
      </c>
      <c r="D61" s="2"/>
      <c r="F61" s="60"/>
      <c r="G61" s="61"/>
      <c r="H61" s="60"/>
      <c r="I61" s="60"/>
      <c r="J61" s="61"/>
      <c r="K61" s="60"/>
      <c r="L61" s="18"/>
      <c r="M61" s="61"/>
      <c r="N61" s="60"/>
      <c r="O61" s="60"/>
      <c r="P61" s="61"/>
      <c r="Q61" s="60"/>
      <c r="R61" s="60"/>
      <c r="S61" s="2"/>
      <c r="U61" s="22"/>
      <c r="W61" s="194"/>
    </row>
    <row r="62" spans="1:23" customFormat="1" outlineLevel="1" x14ac:dyDescent="0.35">
      <c r="A62" s="26" t="s">
        <v>94</v>
      </c>
      <c r="B62" s="10" t="s">
        <v>8</v>
      </c>
      <c r="D62" s="2"/>
      <c r="F62" s="60"/>
      <c r="G62" s="61"/>
      <c r="H62" s="60"/>
      <c r="I62" s="60"/>
      <c r="J62" s="61"/>
      <c r="K62" s="60"/>
      <c r="L62" s="60"/>
      <c r="M62" s="61"/>
      <c r="N62" s="60"/>
      <c r="O62" s="60"/>
      <c r="P62" s="61"/>
      <c r="Q62" s="60"/>
      <c r="R62" s="60"/>
      <c r="S62" s="2"/>
      <c r="U62" s="22"/>
      <c r="W62" s="194"/>
    </row>
    <row r="63" spans="1:23" customFormat="1" outlineLevel="1" x14ac:dyDescent="0.35">
      <c r="A63" s="26" t="s">
        <v>95</v>
      </c>
      <c r="B63" s="10" t="s">
        <v>9</v>
      </c>
      <c r="D63" s="2"/>
      <c r="F63" s="60"/>
      <c r="G63" s="61"/>
      <c r="H63" s="60"/>
      <c r="I63" s="60"/>
      <c r="J63" s="61"/>
      <c r="K63" s="60"/>
      <c r="L63" s="60"/>
      <c r="M63" s="61"/>
      <c r="N63" s="60"/>
      <c r="O63" s="60"/>
      <c r="P63" s="61"/>
      <c r="Q63" s="60"/>
      <c r="R63" s="60"/>
      <c r="S63" s="2"/>
      <c r="U63" s="22"/>
      <c r="W63" s="194"/>
    </row>
    <row r="64" spans="1:23" customFormat="1" outlineLevel="1" x14ac:dyDescent="0.35">
      <c r="A64" s="26" t="s">
        <v>96</v>
      </c>
      <c r="B64" s="10" t="s">
        <v>18</v>
      </c>
      <c r="D64" s="2"/>
      <c r="F64" s="60"/>
      <c r="G64" s="61"/>
      <c r="H64" s="60"/>
      <c r="I64" s="60"/>
      <c r="J64" s="61"/>
      <c r="K64" s="60"/>
      <c r="L64" s="60"/>
      <c r="M64" s="61"/>
      <c r="N64" s="60"/>
      <c r="O64" s="60"/>
      <c r="P64" s="61"/>
      <c r="Q64" s="60"/>
      <c r="R64" s="60"/>
      <c r="S64" s="2"/>
      <c r="U64" s="22"/>
      <c r="W64" s="194"/>
    </row>
    <row r="65" spans="1:23" customFormat="1" outlineLevel="1" x14ac:dyDescent="0.35">
      <c r="A65" s="26" t="s">
        <v>97</v>
      </c>
      <c r="B65" s="10" t="s">
        <v>48</v>
      </c>
      <c r="D65" s="2"/>
      <c r="F65" s="60"/>
      <c r="G65" s="61"/>
      <c r="H65" s="60"/>
      <c r="I65" s="60"/>
      <c r="J65" s="61"/>
      <c r="K65" s="60"/>
      <c r="L65" s="60"/>
      <c r="M65" s="61"/>
      <c r="N65" s="60"/>
      <c r="O65" s="60"/>
      <c r="P65" s="61"/>
      <c r="Q65" s="60"/>
      <c r="R65" s="60"/>
      <c r="S65" s="2"/>
      <c r="U65" s="22"/>
      <c r="W65" s="194"/>
    </row>
    <row r="66" spans="1:23" customFormat="1" outlineLevel="1" x14ac:dyDescent="0.35">
      <c r="A66" s="26" t="s">
        <v>98</v>
      </c>
      <c r="B66" s="11" t="s">
        <v>49</v>
      </c>
      <c r="D66" s="2"/>
      <c r="F66" s="60"/>
      <c r="G66" s="61"/>
      <c r="H66" s="60"/>
      <c r="I66" s="60"/>
      <c r="J66" s="61"/>
      <c r="K66" s="60"/>
      <c r="L66" s="60"/>
      <c r="M66" s="61"/>
      <c r="N66" s="60"/>
      <c r="O66" s="60"/>
      <c r="P66" s="61"/>
      <c r="Q66" s="60"/>
      <c r="R66" s="60"/>
      <c r="S66" s="2"/>
      <c r="U66" s="22"/>
      <c r="W66" s="194"/>
    </row>
    <row r="67" spans="1:23" customFormat="1" outlineLevel="1" x14ac:dyDescent="0.35">
      <c r="A67" s="26" t="s">
        <v>99</v>
      </c>
      <c r="B67" s="11" t="s">
        <v>13</v>
      </c>
      <c r="D67" s="2"/>
      <c r="F67" s="60"/>
      <c r="G67" s="61"/>
      <c r="H67" s="60"/>
      <c r="I67" s="60"/>
      <c r="J67" s="61"/>
      <c r="K67" s="60"/>
      <c r="L67" s="60"/>
      <c r="M67" s="61"/>
      <c r="N67" s="60"/>
      <c r="O67" s="60"/>
      <c r="P67" s="61"/>
      <c r="Q67" s="60"/>
      <c r="R67" s="60"/>
      <c r="S67" s="2"/>
      <c r="U67" s="22"/>
      <c r="W67" s="194"/>
    </row>
    <row r="68" spans="1:23" customFormat="1" outlineLevel="1" x14ac:dyDescent="0.35">
      <c r="A68" s="26" t="s">
        <v>100</v>
      </c>
      <c r="B68" s="11" t="s">
        <v>12</v>
      </c>
      <c r="D68" s="2"/>
      <c r="F68" s="60"/>
      <c r="G68" s="61"/>
      <c r="H68" s="60"/>
      <c r="I68" s="60"/>
      <c r="J68" s="61"/>
      <c r="K68" s="60"/>
      <c r="L68" s="60"/>
      <c r="M68" s="61"/>
      <c r="N68" s="60"/>
      <c r="O68" s="60"/>
      <c r="P68" s="61"/>
      <c r="Q68" s="60"/>
      <c r="R68" s="60"/>
      <c r="S68" s="2"/>
      <c r="U68" s="22"/>
      <c r="W68" s="194"/>
    </row>
    <row r="69" spans="1:23" customFormat="1" outlineLevel="1" x14ac:dyDescent="0.35">
      <c r="A69" s="26" t="s">
        <v>101</v>
      </c>
      <c r="B69" s="11" t="s">
        <v>10</v>
      </c>
      <c r="D69" s="2"/>
      <c r="F69" s="60"/>
      <c r="G69" s="61"/>
      <c r="H69" s="60"/>
      <c r="I69" s="60"/>
      <c r="J69" s="61"/>
      <c r="K69" s="60"/>
      <c r="L69" s="60"/>
      <c r="M69" s="61"/>
      <c r="N69" s="60"/>
      <c r="O69" s="60"/>
      <c r="P69" s="61"/>
      <c r="Q69" s="60"/>
      <c r="R69" s="60"/>
      <c r="S69" s="2"/>
      <c r="U69" s="22"/>
      <c r="W69" s="194"/>
    </row>
    <row r="70" spans="1:23" customFormat="1" outlineLevel="1" x14ac:dyDescent="0.35">
      <c r="A70" s="26" t="s">
        <v>102</v>
      </c>
      <c r="B70" s="11" t="s">
        <v>11</v>
      </c>
      <c r="D70" s="2"/>
      <c r="F70" s="60"/>
      <c r="G70" s="61"/>
      <c r="H70" s="60"/>
      <c r="I70" s="60"/>
      <c r="J70" s="61"/>
      <c r="K70" s="60"/>
      <c r="L70" s="60"/>
      <c r="M70" s="61"/>
      <c r="N70" s="60"/>
      <c r="O70" s="60"/>
      <c r="P70" s="61"/>
      <c r="Q70" s="60"/>
      <c r="R70" s="60"/>
      <c r="S70" s="2"/>
      <c r="U70" s="22"/>
      <c r="W70" s="194"/>
    </row>
    <row r="71" spans="1:23" customFormat="1" outlineLevel="1" x14ac:dyDescent="0.35">
      <c r="A71" s="26" t="s">
        <v>189</v>
      </c>
      <c r="B71" s="10" t="s">
        <v>81</v>
      </c>
      <c r="D71" s="2"/>
      <c r="F71" s="60"/>
      <c r="G71" s="61"/>
      <c r="H71" s="60"/>
      <c r="I71" s="60"/>
      <c r="J71" s="61"/>
      <c r="K71" s="60"/>
      <c r="L71" s="60"/>
      <c r="M71" s="61"/>
      <c r="N71" s="60"/>
      <c r="O71" s="60"/>
      <c r="P71" s="61"/>
      <c r="Q71" s="60"/>
      <c r="R71" s="60"/>
      <c r="S71" s="2"/>
      <c r="U71" s="22"/>
      <c r="W71" s="194"/>
    </row>
    <row r="72" spans="1:23" customFormat="1" x14ac:dyDescent="0.35">
      <c r="A72" s="22"/>
      <c r="D72" s="2"/>
      <c r="F72" s="60"/>
      <c r="G72" s="61"/>
      <c r="H72" s="60"/>
      <c r="I72" s="60"/>
      <c r="J72" s="61"/>
      <c r="K72" s="60"/>
      <c r="L72" s="60"/>
      <c r="M72" s="61"/>
      <c r="N72" s="60"/>
      <c r="O72" s="60"/>
      <c r="P72" s="61"/>
      <c r="Q72" s="60"/>
      <c r="R72" s="60"/>
      <c r="S72" s="2"/>
      <c r="U72" s="22"/>
      <c r="W72" s="194"/>
    </row>
    <row r="73" spans="1:23" customFormat="1" collapsed="1" x14ac:dyDescent="0.35">
      <c r="A73" s="1">
        <v>3</v>
      </c>
      <c r="B73" s="20" t="s">
        <v>57</v>
      </c>
      <c r="D73" s="2"/>
      <c r="F73" s="60"/>
      <c r="G73" s="61"/>
      <c r="H73" s="60"/>
      <c r="I73" s="60"/>
      <c r="J73" s="61"/>
      <c r="K73" s="60"/>
      <c r="L73" s="60"/>
      <c r="M73" s="61"/>
      <c r="N73" s="60"/>
      <c r="O73" s="60"/>
      <c r="P73" s="61"/>
      <c r="Q73" s="60"/>
      <c r="R73" s="60"/>
      <c r="S73" s="2"/>
      <c r="U73" s="22"/>
      <c r="W73" s="194"/>
    </row>
    <row r="74" spans="1:23" customFormat="1" ht="215" customHeight="1" x14ac:dyDescent="0.35">
      <c r="A74" s="144">
        <v>3.1</v>
      </c>
      <c r="B74" s="144" t="s">
        <v>56</v>
      </c>
      <c r="C74" s="29"/>
      <c r="D74" s="145"/>
      <c r="E74" s="29"/>
      <c r="F74" s="146"/>
      <c r="G74" s="147"/>
      <c r="H74" s="146"/>
      <c r="I74" s="171" t="s">
        <v>285</v>
      </c>
      <c r="J74" s="147"/>
      <c r="K74" s="146"/>
      <c r="L74" s="171" t="s">
        <v>297</v>
      </c>
      <c r="M74" s="147"/>
      <c r="N74" s="146"/>
      <c r="O74" s="146"/>
      <c r="P74" s="147"/>
      <c r="Q74" s="146"/>
      <c r="R74" s="146"/>
      <c r="S74" s="145"/>
      <c r="T74" s="29"/>
      <c r="U74" s="304" t="s">
        <v>312</v>
      </c>
      <c r="W74" s="194"/>
    </row>
    <row r="75" spans="1:23" customFormat="1" ht="45" customHeight="1" x14ac:dyDescent="0.35">
      <c r="A75" s="144">
        <v>3.2</v>
      </c>
      <c r="B75" s="144" t="s">
        <v>177</v>
      </c>
      <c r="C75" s="29"/>
      <c r="D75" s="145"/>
      <c r="E75" s="29"/>
      <c r="F75" s="163"/>
      <c r="G75" s="167"/>
      <c r="H75" s="163"/>
      <c r="I75" s="141">
        <v>547291</v>
      </c>
      <c r="J75" s="167"/>
      <c r="K75" s="163"/>
      <c r="L75" s="141">
        <v>538450</v>
      </c>
      <c r="M75" s="167"/>
      <c r="N75" s="163"/>
      <c r="O75" s="163"/>
      <c r="P75" s="167"/>
      <c r="Q75" s="163"/>
      <c r="R75" s="163"/>
      <c r="S75" s="145"/>
      <c r="T75" s="29"/>
      <c r="U75" s="334" t="s">
        <v>302</v>
      </c>
      <c r="W75" s="194"/>
    </row>
    <row r="76" spans="1:23" customFormat="1" x14ac:dyDescent="0.35">
      <c r="A76" s="144">
        <v>3.3</v>
      </c>
      <c r="B76" s="144" t="s">
        <v>178</v>
      </c>
      <c r="C76" s="29"/>
      <c r="D76" s="145"/>
      <c r="E76" s="29"/>
      <c r="F76" s="146"/>
      <c r="G76" s="147"/>
      <c r="H76" s="146"/>
      <c r="I76" s="170">
        <v>88137446</v>
      </c>
      <c r="J76" s="147"/>
      <c r="K76" s="146"/>
      <c r="L76" s="170">
        <v>75824216.620000005</v>
      </c>
      <c r="M76" s="147"/>
      <c r="N76" s="146"/>
      <c r="O76" s="146"/>
      <c r="P76" s="147"/>
      <c r="Q76" s="146"/>
      <c r="R76" s="146"/>
      <c r="S76" s="145"/>
      <c r="T76" s="29"/>
      <c r="U76" s="334"/>
      <c r="W76" s="194"/>
    </row>
    <row r="77" spans="1:23" customFormat="1" ht="58" x14ac:dyDescent="0.35">
      <c r="A77" s="22">
        <v>3.4</v>
      </c>
      <c r="B77" s="294" t="s">
        <v>61</v>
      </c>
      <c r="D77" s="2"/>
      <c r="F77" s="60"/>
      <c r="G77" s="61"/>
      <c r="H77" s="60"/>
      <c r="I77" s="148" t="s">
        <v>268</v>
      </c>
      <c r="J77" s="61"/>
      <c r="K77" s="60"/>
      <c r="L77" s="305" t="s">
        <v>268</v>
      </c>
      <c r="M77" s="63"/>
      <c r="N77" s="62"/>
      <c r="O77" s="62"/>
      <c r="P77" s="63"/>
      <c r="Q77" s="62"/>
      <c r="R77" s="62"/>
      <c r="S77" s="48"/>
      <c r="T77" s="47"/>
      <c r="U77" s="306" t="s">
        <v>313</v>
      </c>
      <c r="W77" s="194"/>
    </row>
    <row r="78" spans="1:23" customFormat="1" x14ac:dyDescent="0.35">
      <c r="A78" s="22"/>
      <c r="D78" s="2"/>
      <c r="F78" s="60"/>
      <c r="G78" s="61"/>
      <c r="H78" s="60"/>
      <c r="I78" s="60"/>
      <c r="J78" s="61"/>
      <c r="K78" s="60"/>
      <c r="L78" s="18"/>
      <c r="M78" s="61"/>
      <c r="N78" s="60"/>
      <c r="O78" s="60"/>
      <c r="P78" s="61"/>
      <c r="Q78" s="60"/>
      <c r="R78" s="60"/>
      <c r="S78" s="2"/>
      <c r="U78" s="22"/>
      <c r="W78" s="194"/>
    </row>
    <row r="79" spans="1:23" customFormat="1" x14ac:dyDescent="0.35">
      <c r="A79" s="1">
        <v>4</v>
      </c>
      <c r="B79" s="20" t="s">
        <v>51</v>
      </c>
      <c r="D79" s="2"/>
      <c r="F79" s="60"/>
      <c r="G79" s="61"/>
      <c r="H79" s="60"/>
      <c r="I79" s="217">
        <v>10649818</v>
      </c>
      <c r="J79" s="310"/>
      <c r="K79" s="217"/>
      <c r="L79" s="215">
        <v>10693596</v>
      </c>
      <c r="M79" s="61"/>
      <c r="N79" s="60"/>
      <c r="O79" s="60"/>
      <c r="P79" s="61"/>
      <c r="Q79" s="60"/>
      <c r="R79" s="60"/>
      <c r="S79" s="2"/>
      <c r="U79" s="128" t="s">
        <v>322</v>
      </c>
      <c r="W79" s="194"/>
    </row>
    <row r="80" spans="1:23" customFormat="1" x14ac:dyDescent="0.35">
      <c r="A80" s="22">
        <v>4.0999999999999996</v>
      </c>
      <c r="B80" s="10" t="s">
        <v>15</v>
      </c>
      <c r="D80" s="2"/>
      <c r="F80" s="60"/>
      <c r="G80" s="61"/>
      <c r="H80" s="60"/>
      <c r="I80" s="60">
        <v>335818</v>
      </c>
      <c r="J80" s="310"/>
      <c r="K80" s="217"/>
      <c r="L80" s="60">
        <v>338516</v>
      </c>
      <c r="M80" s="61"/>
      <c r="N80" s="92"/>
      <c r="O80" s="92"/>
      <c r="P80" s="96"/>
      <c r="Q80" s="92"/>
      <c r="R80" s="92"/>
      <c r="S80" s="97"/>
      <c r="U80" s="28"/>
      <c r="W80" s="194"/>
    </row>
    <row r="81" spans="1:23" customFormat="1" x14ac:dyDescent="0.35">
      <c r="A81" s="22">
        <v>4.2</v>
      </c>
      <c r="B81" s="10" t="s">
        <v>16</v>
      </c>
      <c r="D81" s="2"/>
      <c r="F81" s="60"/>
      <c r="G81" s="61"/>
      <c r="H81" s="60"/>
      <c r="I81" s="60">
        <v>6473</v>
      </c>
      <c r="J81" s="310"/>
      <c r="K81" s="217"/>
      <c r="L81" s="60">
        <v>6206</v>
      </c>
      <c r="M81" s="61"/>
      <c r="N81" s="92"/>
      <c r="O81" s="92"/>
      <c r="P81" s="96"/>
      <c r="Q81" s="92"/>
      <c r="R81" s="92"/>
      <c r="S81" s="97"/>
      <c r="U81" s="22"/>
      <c r="W81" s="194"/>
    </row>
    <row r="82" spans="1:23" customFormat="1" x14ac:dyDescent="0.35">
      <c r="A82" s="22">
        <v>4.3</v>
      </c>
      <c r="B82" s="10" t="s">
        <v>14</v>
      </c>
      <c r="D82" s="2"/>
      <c r="F82" s="60"/>
      <c r="G82" s="61"/>
      <c r="H82" s="60"/>
      <c r="I82" s="60">
        <v>2379206</v>
      </c>
      <c r="J82" s="310"/>
      <c r="K82" s="217"/>
      <c r="L82" s="60">
        <v>2396196</v>
      </c>
      <c r="M82" s="61"/>
      <c r="N82" s="92"/>
      <c r="O82" s="92"/>
      <c r="P82" s="96"/>
      <c r="Q82" s="92"/>
      <c r="R82" s="92"/>
      <c r="S82" s="97"/>
      <c r="U82" s="22"/>
      <c r="W82" s="194"/>
    </row>
    <row r="83" spans="1:23" s="12" customFormat="1" x14ac:dyDescent="0.35">
      <c r="A83" s="27"/>
      <c r="D83" s="13"/>
      <c r="G83" s="13"/>
      <c r="J83" s="13"/>
      <c r="M83" s="13"/>
      <c r="P83" s="13"/>
      <c r="S83" s="13"/>
      <c r="U83" s="27"/>
      <c r="W83" s="196"/>
    </row>
    <row r="84" spans="1:23" x14ac:dyDescent="0.35">
      <c r="B84" s="17"/>
      <c r="W84" s="194"/>
    </row>
    <row r="85" spans="1:23" s="16" customFormat="1" ht="18.5" x14ac:dyDescent="0.45">
      <c r="A85" s="25"/>
      <c r="B85" s="15" t="s">
        <v>17</v>
      </c>
      <c r="U85" s="25"/>
      <c r="W85" s="195"/>
    </row>
    <row r="86" spans="1:23" customFormat="1" x14ac:dyDescent="0.35">
      <c r="A86" s="22"/>
      <c r="D86" s="2"/>
      <c r="G86" s="2"/>
      <c r="J86" s="2"/>
      <c r="K86" s="200"/>
      <c r="L86" s="201"/>
      <c r="M86" s="202"/>
      <c r="P86" s="2"/>
      <c r="S86" s="2"/>
      <c r="U86" s="22"/>
      <c r="W86" s="194"/>
    </row>
    <row r="87" spans="1:23" s="47" customFormat="1" x14ac:dyDescent="0.35">
      <c r="A87" s="46">
        <v>5</v>
      </c>
      <c r="B87" s="46" t="s">
        <v>167</v>
      </c>
      <c r="D87" s="48"/>
      <c r="E87" s="62"/>
      <c r="F87" s="62"/>
      <c r="G87" s="63"/>
      <c r="H87" s="62"/>
      <c r="I87" s="62"/>
      <c r="J87" s="63"/>
      <c r="K87" s="203"/>
      <c r="L87" s="204"/>
      <c r="M87" s="63"/>
      <c r="N87" s="62"/>
      <c r="O87" s="62"/>
      <c r="P87" s="63"/>
      <c r="Q87" s="62"/>
      <c r="R87" s="62"/>
      <c r="S87" s="63"/>
      <c r="U87" s="49"/>
      <c r="W87" s="194"/>
    </row>
    <row r="88" spans="1:23" s="47" customFormat="1" x14ac:dyDescent="0.35">
      <c r="A88" s="46"/>
      <c r="B88" s="98" t="s">
        <v>186</v>
      </c>
      <c r="C88" s="99"/>
      <c r="D88" s="48"/>
      <c r="E88" s="62"/>
      <c r="F88" s="62"/>
      <c r="G88" s="63"/>
      <c r="H88" s="62"/>
      <c r="I88" s="62"/>
      <c r="J88" s="63"/>
      <c r="K88" s="203"/>
      <c r="L88" s="204"/>
      <c r="M88" s="63"/>
      <c r="N88" s="62"/>
      <c r="O88" s="62"/>
      <c r="P88" s="63"/>
      <c r="Q88" s="62"/>
      <c r="R88" s="62"/>
      <c r="S88" s="63"/>
      <c r="U88" s="49"/>
      <c r="W88" s="194"/>
    </row>
    <row r="89" spans="1:23" s="47" customFormat="1" x14ac:dyDescent="0.35">
      <c r="A89" s="46"/>
      <c r="B89" s="102" t="s">
        <v>191</v>
      </c>
      <c r="C89" s="100"/>
      <c r="D89" s="48"/>
      <c r="E89" s="62"/>
      <c r="F89" s="62"/>
      <c r="G89" s="63"/>
      <c r="H89" s="62"/>
      <c r="I89" s="62"/>
      <c r="J89" s="63"/>
      <c r="K89" s="203"/>
      <c r="L89" s="204"/>
      <c r="M89" s="63"/>
      <c r="N89" s="62"/>
      <c r="O89" s="62"/>
      <c r="P89" s="63"/>
      <c r="Q89" s="62"/>
      <c r="R89" s="62"/>
      <c r="S89" s="63"/>
      <c r="U89" s="49"/>
      <c r="W89" s="194"/>
    </row>
    <row r="90" spans="1:23" s="47" customFormat="1" x14ac:dyDescent="0.35">
      <c r="A90" s="46"/>
      <c r="B90" s="95"/>
      <c r="D90" s="48"/>
      <c r="E90" s="62"/>
      <c r="F90" s="62"/>
      <c r="G90" s="63"/>
      <c r="H90" s="62"/>
      <c r="I90" s="62"/>
      <c r="J90" s="63"/>
      <c r="K90" s="203"/>
      <c r="L90" s="204"/>
      <c r="M90" s="63"/>
      <c r="N90" s="62"/>
      <c r="O90" s="62"/>
      <c r="P90" s="63"/>
      <c r="Q90" s="62"/>
      <c r="R90" s="62"/>
      <c r="S90" s="63"/>
      <c r="U90" s="49"/>
      <c r="W90" s="194"/>
    </row>
    <row r="91" spans="1:23" s="81" customFormat="1" x14ac:dyDescent="0.35">
      <c r="A91" s="46">
        <v>5.0999999999999996</v>
      </c>
      <c r="B91" s="80" t="s">
        <v>166</v>
      </c>
      <c r="D91" s="82"/>
      <c r="E91" s="83"/>
      <c r="F91" s="83"/>
      <c r="G91" s="84"/>
      <c r="H91" s="83"/>
      <c r="I91" s="83"/>
      <c r="J91" s="84"/>
      <c r="K91" s="205"/>
      <c r="L91" s="206"/>
      <c r="M91" s="84"/>
      <c r="N91" s="83"/>
      <c r="O91" s="83"/>
      <c r="P91" s="84"/>
      <c r="Q91" s="83"/>
      <c r="R91" s="83"/>
      <c r="S91" s="84"/>
      <c r="U91" s="46"/>
      <c r="W91" s="197"/>
    </row>
    <row r="92" spans="1:23" s="47" customFormat="1" x14ac:dyDescent="0.35">
      <c r="A92" s="45" t="s">
        <v>124</v>
      </c>
      <c r="B92" s="78" t="s">
        <v>126</v>
      </c>
      <c r="D92" s="48"/>
      <c r="E92" s="62"/>
      <c r="F92" s="62"/>
      <c r="G92" s="63"/>
      <c r="H92" s="62"/>
      <c r="I92" s="62"/>
      <c r="J92" s="63"/>
      <c r="K92" s="203"/>
      <c r="L92" s="204"/>
      <c r="M92" s="63"/>
      <c r="N92" s="62"/>
      <c r="O92" s="62"/>
      <c r="P92" s="63"/>
      <c r="Q92" s="62"/>
      <c r="R92" s="62"/>
      <c r="S92" s="63"/>
      <c r="U92" s="45"/>
      <c r="W92" s="194"/>
    </row>
    <row r="93" spans="1:23" s="47" customFormat="1" x14ac:dyDescent="0.35">
      <c r="A93" s="45" t="s">
        <v>127</v>
      </c>
      <c r="B93" s="79" t="s">
        <v>168</v>
      </c>
      <c r="D93" s="48"/>
      <c r="E93" s="62"/>
      <c r="F93" s="62"/>
      <c r="G93" s="63"/>
      <c r="H93" s="62"/>
      <c r="I93" s="62"/>
      <c r="J93" s="63"/>
      <c r="K93" s="203"/>
      <c r="L93" s="204"/>
      <c r="M93" s="63"/>
      <c r="N93" s="62"/>
      <c r="O93" s="62"/>
      <c r="P93" s="63"/>
      <c r="Q93" s="62"/>
      <c r="R93" s="62"/>
      <c r="S93" s="63"/>
      <c r="U93" s="45"/>
      <c r="W93" s="194"/>
    </row>
    <row r="94" spans="1:23" s="47" customFormat="1" x14ac:dyDescent="0.35">
      <c r="A94" s="45" t="s">
        <v>128</v>
      </c>
      <c r="B94" s="79" t="s">
        <v>62</v>
      </c>
      <c r="D94" s="48"/>
      <c r="E94" s="69"/>
      <c r="F94" s="69"/>
      <c r="G94" s="70"/>
      <c r="H94" s="69"/>
      <c r="I94" s="69"/>
      <c r="J94" s="70"/>
      <c r="K94" s="207"/>
      <c r="L94" s="208"/>
      <c r="M94" s="70"/>
      <c r="N94" s="69"/>
      <c r="O94" s="69"/>
      <c r="P94" s="70"/>
      <c r="Q94" s="69"/>
      <c r="R94" s="69"/>
      <c r="S94" s="70"/>
      <c r="U94" s="45"/>
      <c r="W94" s="194"/>
    </row>
    <row r="95" spans="1:23" s="47" customFormat="1" x14ac:dyDescent="0.35">
      <c r="A95" s="132" t="s">
        <v>125</v>
      </c>
      <c r="B95" s="132" t="s">
        <v>269</v>
      </c>
      <c r="C95" s="133"/>
      <c r="D95" s="134"/>
      <c r="E95" s="135"/>
      <c r="G95" s="136"/>
      <c r="H95" s="135"/>
      <c r="J95" s="136"/>
      <c r="K95" s="209"/>
      <c r="L95" s="103"/>
      <c r="M95" s="136"/>
      <c r="N95" s="135"/>
      <c r="O95" s="135"/>
      <c r="P95" s="136"/>
      <c r="Q95" s="135"/>
      <c r="R95" s="135"/>
      <c r="S95" s="136"/>
      <c r="T95" s="133"/>
      <c r="W95" s="194"/>
    </row>
    <row r="96" spans="1:23" s="47" customFormat="1" ht="45.5" x14ac:dyDescent="0.35">
      <c r="A96" s="132" t="s">
        <v>130</v>
      </c>
      <c r="B96" s="132" t="s">
        <v>169</v>
      </c>
      <c r="C96" s="133"/>
      <c r="D96" s="134"/>
      <c r="E96" s="135"/>
      <c r="F96" s="135">
        <f>60736086+2515</f>
        <v>60738601</v>
      </c>
      <c r="G96" s="218" t="s">
        <v>294</v>
      </c>
      <c r="H96" s="135"/>
      <c r="I96" s="135">
        <f>29480129+1097</f>
        <v>29481226</v>
      </c>
      <c r="J96" s="136"/>
      <c r="K96" s="209"/>
      <c r="L96" s="135">
        <f>26740576+4056</f>
        <v>26744632</v>
      </c>
      <c r="M96" s="136"/>
      <c r="N96" s="135"/>
      <c r="O96" s="135"/>
      <c r="P96" s="136"/>
      <c r="Q96" s="135"/>
      <c r="R96" s="135"/>
      <c r="S96" s="136"/>
      <c r="T96" s="133"/>
      <c r="U96" s="129" t="s">
        <v>315</v>
      </c>
      <c r="W96" s="194"/>
    </row>
    <row r="97" spans="1:23" s="47" customFormat="1" x14ac:dyDescent="0.35">
      <c r="A97" s="45" t="s">
        <v>131</v>
      </c>
      <c r="B97" s="79" t="s">
        <v>132</v>
      </c>
      <c r="D97" s="48"/>
      <c r="E97" s="69"/>
      <c r="F97" s="69"/>
      <c r="G97" s="70"/>
      <c r="H97" s="69"/>
      <c r="I97" s="149">
        <f>I96/I47</f>
        <v>0.85336988352506538</v>
      </c>
      <c r="J97" s="70"/>
      <c r="K97" s="207"/>
      <c r="L97" s="103">
        <v>0.83</v>
      </c>
      <c r="M97" s="48"/>
      <c r="N97" s="69"/>
      <c r="O97" s="69"/>
      <c r="P97" s="70"/>
      <c r="Q97" s="69"/>
      <c r="R97" s="69"/>
      <c r="S97" s="70"/>
      <c r="U97" s="131"/>
      <c r="W97" s="194"/>
    </row>
    <row r="98" spans="1:23" s="47" customFormat="1" x14ac:dyDescent="0.35">
      <c r="A98" s="45"/>
      <c r="B98" s="50"/>
      <c r="D98" s="48"/>
      <c r="E98" s="62"/>
      <c r="F98" s="62"/>
      <c r="G98" s="63"/>
      <c r="H98" s="62"/>
      <c r="I98" s="62"/>
      <c r="J98" s="63"/>
      <c r="K98" s="203"/>
      <c r="L98" s="103"/>
      <c r="M98" s="48"/>
      <c r="N98" s="62"/>
      <c r="O98" s="62"/>
      <c r="P98" s="63"/>
      <c r="Q98" s="62"/>
      <c r="R98" s="62"/>
      <c r="S98" s="63"/>
      <c r="U98" s="45"/>
      <c r="W98" s="194"/>
    </row>
    <row r="99" spans="1:23" s="81" customFormat="1" x14ac:dyDescent="0.35">
      <c r="A99" s="150">
        <v>5.2</v>
      </c>
      <c r="B99" s="150" t="s">
        <v>171</v>
      </c>
      <c r="C99" s="151"/>
      <c r="D99" s="152"/>
      <c r="E99" s="153"/>
      <c r="F99" s="154"/>
      <c r="G99" s="155"/>
      <c r="H99" s="154"/>
      <c r="I99" s="154"/>
      <c r="J99" s="156"/>
      <c r="K99" s="210"/>
      <c r="L99" s="211"/>
      <c r="M99" s="82"/>
      <c r="N99" s="153"/>
      <c r="O99" s="153"/>
      <c r="P99" s="156"/>
      <c r="Q99" s="153"/>
      <c r="R99" s="153"/>
      <c r="S99" s="156"/>
      <c r="T99" s="151"/>
      <c r="W99" s="197"/>
    </row>
    <row r="100" spans="1:23" s="47" customFormat="1" x14ac:dyDescent="0.35">
      <c r="A100" s="45" t="s">
        <v>135</v>
      </c>
      <c r="B100" s="78" t="s">
        <v>126</v>
      </c>
      <c r="D100" s="48"/>
      <c r="E100" s="62"/>
      <c r="F100" s="62"/>
      <c r="G100" s="63"/>
      <c r="H100" s="62"/>
      <c r="I100" s="62"/>
      <c r="J100" s="63"/>
      <c r="K100" s="203"/>
      <c r="L100" s="103"/>
      <c r="M100" s="48"/>
      <c r="N100" s="62"/>
      <c r="O100" s="62"/>
      <c r="P100" s="63"/>
      <c r="Q100" s="62"/>
      <c r="R100" s="62"/>
      <c r="S100" s="63"/>
      <c r="U100" s="45"/>
      <c r="W100" s="194"/>
    </row>
    <row r="101" spans="1:23" s="47" customFormat="1" x14ac:dyDescent="0.35">
      <c r="A101" s="45" t="s">
        <v>136</v>
      </c>
      <c r="B101" s="79" t="s">
        <v>170</v>
      </c>
      <c r="D101" s="48"/>
      <c r="E101" s="62"/>
      <c r="F101" s="62"/>
      <c r="G101" s="63"/>
      <c r="H101" s="62"/>
      <c r="I101" s="62"/>
      <c r="J101" s="63"/>
      <c r="K101" s="203"/>
      <c r="L101" s="103"/>
      <c r="M101" s="48"/>
      <c r="N101" s="62"/>
      <c r="O101" s="62"/>
      <c r="P101" s="63"/>
      <c r="Q101" s="62"/>
      <c r="R101" s="62"/>
      <c r="S101" s="63"/>
      <c r="U101" s="45"/>
      <c r="W101" s="194"/>
    </row>
    <row r="102" spans="1:23" s="47" customFormat="1" x14ac:dyDescent="0.35">
      <c r="A102" s="45" t="s">
        <v>137</v>
      </c>
      <c r="B102" s="79" t="s">
        <v>133</v>
      </c>
      <c r="D102" s="48"/>
      <c r="E102" s="69"/>
      <c r="F102" s="69"/>
      <c r="G102" s="70"/>
      <c r="H102" s="69"/>
      <c r="I102" s="69"/>
      <c r="J102" s="70"/>
      <c r="K102" s="207"/>
      <c r="L102" s="103"/>
      <c r="M102" s="48"/>
      <c r="N102" s="69"/>
      <c r="O102" s="69"/>
      <c r="P102" s="70"/>
      <c r="Q102" s="69"/>
      <c r="R102" s="69"/>
      <c r="S102" s="70"/>
      <c r="U102" s="45"/>
      <c r="W102" s="194"/>
    </row>
    <row r="103" spans="1:23" s="47" customFormat="1" x14ac:dyDescent="0.35">
      <c r="A103" s="132" t="s">
        <v>138</v>
      </c>
      <c r="B103" s="132" t="s">
        <v>275</v>
      </c>
      <c r="C103" s="133"/>
      <c r="D103" s="134"/>
      <c r="E103" s="135"/>
      <c r="F103" s="154"/>
      <c r="G103" s="136"/>
      <c r="H103" s="135"/>
      <c r="I103" s="154"/>
      <c r="J103" s="136"/>
      <c r="K103" s="209"/>
      <c r="L103" s="103"/>
      <c r="M103" s="48"/>
      <c r="N103" s="135"/>
      <c r="O103" s="135"/>
      <c r="P103" s="136"/>
      <c r="Q103" s="135"/>
      <c r="R103" s="135"/>
      <c r="S103" s="136"/>
      <c r="T103" s="133"/>
      <c r="U103" s="157"/>
      <c r="W103" s="194"/>
    </row>
    <row r="104" spans="1:23" s="47" customFormat="1" ht="105.5" x14ac:dyDescent="0.35">
      <c r="A104" s="132" t="s">
        <v>139</v>
      </c>
      <c r="B104" s="132" t="s">
        <v>276</v>
      </c>
      <c r="C104" s="133"/>
      <c r="D104" s="134"/>
      <c r="E104" s="135"/>
      <c r="F104" s="154">
        <f>1597157+7263131.94230246</f>
        <v>8860288.9423024599</v>
      </c>
      <c r="G104" s="136"/>
      <c r="H104" s="135"/>
      <c r="I104" s="154">
        <f>241199+4415253</f>
        <v>4656452</v>
      </c>
      <c r="J104" s="218" t="s">
        <v>294</v>
      </c>
      <c r="K104" s="209"/>
      <c r="L104" s="154">
        <f>532952+4383993</f>
        <v>4916945</v>
      </c>
      <c r="M104" s="218" t="s">
        <v>295</v>
      </c>
      <c r="N104" s="135"/>
      <c r="O104" s="135"/>
      <c r="P104" s="136"/>
      <c r="Q104" s="135"/>
      <c r="R104" s="135"/>
      <c r="S104" s="136"/>
      <c r="T104" s="133"/>
      <c r="U104" s="157" t="s">
        <v>305</v>
      </c>
      <c r="W104" s="194"/>
    </row>
    <row r="105" spans="1:23" s="47" customFormat="1" ht="120" x14ac:dyDescent="0.35">
      <c r="A105" s="132" t="s">
        <v>140</v>
      </c>
      <c r="B105" s="132" t="s">
        <v>134</v>
      </c>
      <c r="C105" s="133"/>
      <c r="D105" s="134"/>
      <c r="E105" s="158"/>
      <c r="F105" s="158"/>
      <c r="G105" s="159"/>
      <c r="H105" s="158"/>
      <c r="I105" s="160">
        <f>I104/(I60+10263461)</f>
        <v>0.44190257032126501</v>
      </c>
      <c r="J105" s="218" t="s">
        <v>294</v>
      </c>
      <c r="K105" s="212"/>
      <c r="L105" s="160">
        <f>L104/(L60+10884062)</f>
        <v>0.42835874649172268</v>
      </c>
      <c r="M105" s="218" t="s">
        <v>295</v>
      </c>
      <c r="N105" s="158"/>
      <c r="O105" s="158"/>
      <c r="P105" s="159"/>
      <c r="Q105" s="158"/>
      <c r="R105" s="158"/>
      <c r="S105" s="159"/>
      <c r="T105" s="133"/>
      <c r="U105" s="129" t="s">
        <v>306</v>
      </c>
      <c r="W105" s="194"/>
    </row>
    <row r="106" spans="1:23" s="47" customFormat="1" x14ac:dyDescent="0.35">
      <c r="A106" s="45"/>
      <c r="B106" s="79"/>
      <c r="D106" s="48"/>
      <c r="E106" s="69"/>
      <c r="F106" s="69"/>
      <c r="G106" s="70"/>
      <c r="H106" s="69"/>
      <c r="I106" s="69"/>
      <c r="J106" s="70"/>
      <c r="K106" s="207"/>
      <c r="L106" s="208"/>
      <c r="M106" s="70"/>
      <c r="N106" s="69"/>
      <c r="O106" s="69"/>
      <c r="P106" s="70"/>
      <c r="Q106" s="69"/>
      <c r="R106" s="69"/>
      <c r="S106" s="70"/>
      <c r="U106" s="45"/>
      <c r="W106" s="194"/>
    </row>
    <row r="107" spans="1:23" s="81" customFormat="1" x14ac:dyDescent="0.35">
      <c r="A107" s="46">
        <v>5.3</v>
      </c>
      <c r="B107" s="80" t="s">
        <v>152</v>
      </c>
      <c r="D107" s="82"/>
      <c r="E107" s="83"/>
      <c r="F107" s="83"/>
      <c r="G107" s="84"/>
      <c r="H107" s="83"/>
      <c r="I107" s="83"/>
      <c r="J107" s="84"/>
      <c r="K107" s="205"/>
      <c r="L107" s="206"/>
      <c r="M107" s="84"/>
      <c r="N107" s="83"/>
      <c r="O107" s="83"/>
      <c r="P107" s="84"/>
      <c r="Q107" s="83"/>
      <c r="R107" s="83"/>
      <c r="S107" s="84"/>
      <c r="U107" s="46"/>
      <c r="W107" s="197"/>
    </row>
    <row r="108" spans="1:23" s="47" customFormat="1" x14ac:dyDescent="0.35">
      <c r="A108" s="45" t="s">
        <v>142</v>
      </c>
      <c r="B108" s="78" t="s">
        <v>126</v>
      </c>
      <c r="D108" s="48"/>
      <c r="E108" s="62"/>
      <c r="F108" s="62"/>
      <c r="G108" s="63"/>
      <c r="H108" s="62"/>
      <c r="I108" s="62"/>
      <c r="J108" s="63"/>
      <c r="K108" s="203"/>
      <c r="L108" s="204"/>
      <c r="M108" s="63"/>
      <c r="N108" s="62"/>
      <c r="O108" s="62"/>
      <c r="P108" s="63"/>
      <c r="Q108" s="62"/>
      <c r="R108" s="62"/>
      <c r="S108" s="63"/>
      <c r="U108" s="45"/>
      <c r="W108" s="194"/>
    </row>
    <row r="109" spans="1:23" s="47" customFormat="1" x14ac:dyDescent="0.35">
      <c r="A109" s="45" t="s">
        <v>143</v>
      </c>
      <c r="B109" s="79" t="s">
        <v>148</v>
      </c>
      <c r="D109" s="48"/>
      <c r="E109" s="62"/>
      <c r="F109" s="62"/>
      <c r="G109" s="63"/>
      <c r="H109" s="62"/>
      <c r="I109" s="62"/>
      <c r="J109" s="63"/>
      <c r="K109" s="203"/>
      <c r="L109" s="204"/>
      <c r="M109" s="63"/>
      <c r="N109" s="62"/>
      <c r="O109" s="62"/>
      <c r="P109" s="63"/>
      <c r="Q109" s="62"/>
      <c r="R109" s="62"/>
      <c r="S109" s="63"/>
      <c r="U109" s="45"/>
      <c r="W109" s="194"/>
    </row>
    <row r="110" spans="1:23" s="47" customFormat="1" x14ac:dyDescent="0.35">
      <c r="A110" s="45" t="s">
        <v>144</v>
      </c>
      <c r="B110" s="79" t="s">
        <v>141</v>
      </c>
      <c r="D110" s="48"/>
      <c r="E110" s="69"/>
      <c r="F110" s="69"/>
      <c r="G110" s="70"/>
      <c r="H110" s="69"/>
      <c r="I110" s="69"/>
      <c r="J110" s="70"/>
      <c r="K110" s="207"/>
      <c r="L110" s="208"/>
      <c r="M110" s="70"/>
      <c r="N110" s="69"/>
      <c r="O110" s="69"/>
      <c r="P110" s="70"/>
      <c r="Q110" s="69"/>
      <c r="R110" s="69"/>
      <c r="S110" s="70"/>
      <c r="U110" s="45"/>
      <c r="W110" s="194"/>
    </row>
    <row r="111" spans="1:23" s="47" customFormat="1" x14ac:dyDescent="0.35">
      <c r="A111" s="45" t="s">
        <v>145</v>
      </c>
      <c r="B111" s="78" t="s">
        <v>129</v>
      </c>
      <c r="D111" s="48"/>
      <c r="E111" s="62"/>
      <c r="F111" s="62"/>
      <c r="G111" s="63"/>
      <c r="H111" s="62"/>
      <c r="I111" s="62"/>
      <c r="J111" s="63"/>
      <c r="K111" s="203"/>
      <c r="L111" s="204"/>
      <c r="M111" s="63"/>
      <c r="N111" s="62"/>
      <c r="O111" s="62"/>
      <c r="P111" s="63"/>
      <c r="Q111" s="62"/>
      <c r="R111" s="62"/>
      <c r="S111" s="63"/>
      <c r="U111" s="45"/>
      <c r="W111" s="194"/>
    </row>
    <row r="112" spans="1:23" s="47" customFormat="1" x14ac:dyDescent="0.35">
      <c r="A112" s="45" t="s">
        <v>146</v>
      </c>
      <c r="B112" s="79" t="s">
        <v>149</v>
      </c>
      <c r="D112" s="48"/>
      <c r="E112" s="62"/>
      <c r="F112" s="62"/>
      <c r="G112" s="63"/>
      <c r="H112" s="62"/>
      <c r="I112" s="62">
        <f>I96+I104</f>
        <v>34137678</v>
      </c>
      <c r="J112" s="63"/>
      <c r="K112" s="203"/>
      <c r="L112" s="62">
        <f>L96+L104</f>
        <v>31661577</v>
      </c>
      <c r="M112" s="48"/>
      <c r="N112" s="62"/>
      <c r="O112" s="62"/>
      <c r="P112" s="63"/>
      <c r="Q112" s="62"/>
      <c r="R112" s="62"/>
      <c r="S112" s="63"/>
      <c r="U112" s="144" t="s">
        <v>277</v>
      </c>
      <c r="W112" s="194"/>
    </row>
    <row r="113" spans="1:23" s="47" customFormat="1" ht="76.5" x14ac:dyDescent="0.35">
      <c r="A113" s="132" t="s">
        <v>147</v>
      </c>
      <c r="B113" s="132" t="s">
        <v>278</v>
      </c>
      <c r="C113" s="133"/>
      <c r="D113" s="134"/>
      <c r="E113" s="158"/>
      <c r="F113" s="158"/>
      <c r="G113" s="159"/>
      <c r="H113" s="158"/>
      <c r="I113" s="160">
        <f>I112/(I32+I60+10263461)</f>
        <v>0.75262857535291239</v>
      </c>
      <c r="J113" s="218" t="s">
        <v>294</v>
      </c>
      <c r="K113" s="212"/>
      <c r="L113" s="160">
        <f>L112/(L32+L60+10884062)</f>
        <v>0.71380682535775475</v>
      </c>
      <c r="M113" s="218" t="s">
        <v>295</v>
      </c>
      <c r="N113" s="158"/>
      <c r="O113" s="158"/>
      <c r="P113" s="159"/>
      <c r="Q113" s="158"/>
      <c r="R113" s="158"/>
      <c r="S113" s="159"/>
      <c r="T113" s="133"/>
      <c r="U113" s="128" t="s">
        <v>307</v>
      </c>
      <c r="W113" s="194"/>
    </row>
    <row r="114" spans="1:23" s="47" customFormat="1" x14ac:dyDescent="0.35">
      <c r="A114" s="45"/>
      <c r="B114" s="79"/>
      <c r="D114" s="48"/>
      <c r="E114" s="69"/>
      <c r="F114" s="69"/>
      <c r="G114" s="70"/>
      <c r="H114" s="69"/>
      <c r="I114" s="69"/>
      <c r="J114" s="70"/>
      <c r="K114" s="207"/>
      <c r="L114" s="103"/>
      <c r="M114" s="48"/>
      <c r="N114" s="69"/>
      <c r="O114" s="69"/>
      <c r="P114" s="70"/>
      <c r="Q114" s="69"/>
      <c r="R114" s="69"/>
      <c r="S114" s="70"/>
      <c r="W114" s="194"/>
    </row>
    <row r="115" spans="1:23" s="81" customFormat="1" x14ac:dyDescent="0.35">
      <c r="A115" s="161">
        <v>5.4</v>
      </c>
      <c r="B115" s="150" t="s">
        <v>115</v>
      </c>
      <c r="C115" s="151"/>
      <c r="D115" s="152"/>
      <c r="E115" s="153"/>
      <c r="F115" s="154"/>
      <c r="G115" s="156"/>
      <c r="H115" s="153"/>
      <c r="I115" s="154"/>
      <c r="J115" s="156"/>
      <c r="K115" s="210"/>
      <c r="L115" s="211"/>
      <c r="M115" s="82"/>
      <c r="N115" s="153"/>
      <c r="O115" s="153"/>
      <c r="P115" s="156"/>
      <c r="Q115" s="153"/>
      <c r="R115" s="153"/>
      <c r="S115" s="156"/>
      <c r="T115" s="151"/>
      <c r="U115" s="157"/>
      <c r="W115" s="197"/>
    </row>
    <row r="116" spans="1:23" s="47" customFormat="1" ht="78.5" x14ac:dyDescent="0.35">
      <c r="A116" s="144" t="s">
        <v>150</v>
      </c>
      <c r="B116" s="144" t="s">
        <v>172</v>
      </c>
      <c r="C116" s="133"/>
      <c r="D116" s="134"/>
      <c r="E116" s="135"/>
      <c r="F116" s="154">
        <v>114727</v>
      </c>
      <c r="G116" s="218" t="s">
        <v>294</v>
      </c>
      <c r="H116" s="135"/>
      <c r="I116" s="154">
        <v>49513</v>
      </c>
      <c r="J116" s="218" t="s">
        <v>295</v>
      </c>
      <c r="K116" s="209"/>
      <c r="L116" s="154">
        <v>26556</v>
      </c>
      <c r="M116" s="218" t="s">
        <v>296</v>
      </c>
      <c r="N116" s="135"/>
      <c r="O116" s="135"/>
      <c r="P116" s="136"/>
      <c r="Q116" s="135"/>
      <c r="R116" s="135"/>
      <c r="S116" s="136"/>
      <c r="T116" s="133"/>
      <c r="U116" s="157" t="s">
        <v>308</v>
      </c>
      <c r="W116" s="194"/>
    </row>
    <row r="117" spans="1:23" s="47" customFormat="1" x14ac:dyDescent="0.35">
      <c r="A117" s="144" t="s">
        <v>151</v>
      </c>
      <c r="B117" s="144" t="s">
        <v>173</v>
      </c>
      <c r="C117" s="133"/>
      <c r="D117" s="134"/>
      <c r="E117" s="135"/>
      <c r="F117" s="135"/>
      <c r="G117" s="136"/>
      <c r="H117" s="135"/>
      <c r="I117" s="135">
        <v>29040</v>
      </c>
      <c r="J117" s="136"/>
      <c r="K117" s="209"/>
      <c r="L117" s="135">
        <v>27909</v>
      </c>
      <c r="M117" s="48"/>
      <c r="N117" s="135"/>
      <c r="O117" s="135"/>
      <c r="P117" s="136"/>
      <c r="Q117" s="135"/>
      <c r="R117" s="135"/>
      <c r="S117" s="136"/>
      <c r="T117" s="133"/>
      <c r="U117" s="132" t="s">
        <v>279</v>
      </c>
      <c r="W117" s="194"/>
    </row>
    <row r="118" spans="1:23" customFormat="1" x14ac:dyDescent="0.35">
      <c r="A118" s="22"/>
      <c r="B118" s="10"/>
      <c r="D118" s="2"/>
      <c r="E118" s="60"/>
      <c r="F118" s="60"/>
      <c r="G118" s="61"/>
      <c r="H118" s="60"/>
      <c r="I118" s="60"/>
      <c r="J118" s="61"/>
      <c r="K118" s="213"/>
      <c r="L118" s="66"/>
      <c r="M118" s="61"/>
      <c r="N118" s="60"/>
      <c r="O118" s="60"/>
      <c r="P118" s="61"/>
      <c r="Q118" s="60"/>
      <c r="R118" s="60"/>
      <c r="S118" s="61"/>
      <c r="U118" s="22"/>
      <c r="W118" s="194"/>
    </row>
    <row r="119" spans="1:23" customFormat="1" x14ac:dyDescent="0.35">
      <c r="A119" s="1">
        <v>6</v>
      </c>
      <c r="B119" s="1" t="s">
        <v>123</v>
      </c>
      <c r="D119" s="2"/>
      <c r="E119" s="60"/>
      <c r="F119" s="60"/>
      <c r="G119" s="61"/>
      <c r="H119" s="60"/>
      <c r="I119" s="60"/>
      <c r="J119" s="61"/>
      <c r="K119" s="214"/>
      <c r="L119" s="64"/>
      <c r="M119" s="65"/>
      <c r="N119" s="60"/>
      <c r="O119" s="60"/>
      <c r="P119" s="61"/>
      <c r="Q119" s="60"/>
      <c r="R119" s="60"/>
      <c r="S119" s="61"/>
      <c r="U119" s="22"/>
      <c r="W119" s="194"/>
    </row>
    <row r="120" spans="1:23" customFormat="1" x14ac:dyDescent="0.35">
      <c r="A120" s="22">
        <v>6.1</v>
      </c>
      <c r="B120" s="10" t="s">
        <v>174</v>
      </c>
      <c r="D120" s="2"/>
      <c r="E120" s="90"/>
      <c r="F120" s="331" t="s">
        <v>120</v>
      </c>
      <c r="G120" s="332"/>
      <c r="H120" s="332"/>
      <c r="I120" s="332"/>
      <c r="J120" s="332"/>
      <c r="K120" s="332"/>
      <c r="L120" s="332"/>
      <c r="M120" s="332"/>
      <c r="N120" s="332"/>
      <c r="O120" s="332"/>
      <c r="P120" s="332"/>
      <c r="Q120" s="332"/>
      <c r="R120" s="332"/>
      <c r="S120" s="91"/>
      <c r="U120" s="22"/>
      <c r="W120" s="194"/>
    </row>
    <row r="121" spans="1:23" customFormat="1" x14ac:dyDescent="0.35">
      <c r="A121" s="22"/>
      <c r="B121" s="10"/>
      <c r="D121" s="2"/>
      <c r="E121" s="60"/>
      <c r="F121" s="60"/>
      <c r="G121" s="61"/>
      <c r="H121" s="60"/>
      <c r="I121" s="60"/>
      <c r="J121" s="61"/>
      <c r="K121" s="60"/>
      <c r="L121" s="60"/>
      <c r="M121" s="61"/>
      <c r="N121" s="60"/>
      <c r="O121" s="60"/>
      <c r="P121" s="61"/>
      <c r="Q121" s="60"/>
      <c r="R121" s="60"/>
      <c r="S121" s="61"/>
      <c r="U121" s="22"/>
      <c r="W121" s="194"/>
    </row>
    <row r="122" spans="1:23" customFormat="1" x14ac:dyDescent="0.35">
      <c r="A122" s="1">
        <v>6.2</v>
      </c>
      <c r="B122" s="85" t="s">
        <v>33</v>
      </c>
      <c r="D122" s="2"/>
      <c r="E122" s="60"/>
      <c r="F122" s="60"/>
      <c r="G122" s="61"/>
      <c r="H122" s="60"/>
      <c r="I122" s="60">
        <v>17328.86</v>
      </c>
      <c r="J122" s="61"/>
      <c r="K122" s="60"/>
      <c r="L122" s="60">
        <v>14633</v>
      </c>
      <c r="M122" s="61"/>
      <c r="N122" s="60"/>
      <c r="O122" s="60"/>
      <c r="P122" s="61"/>
      <c r="Q122" s="60"/>
      <c r="R122" s="60"/>
      <c r="S122" s="61"/>
      <c r="U122" s="22"/>
      <c r="W122" s="194"/>
    </row>
    <row r="123" spans="1:23" customFormat="1" x14ac:dyDescent="0.35">
      <c r="A123" s="22" t="s">
        <v>157</v>
      </c>
      <c r="B123" s="11" t="s">
        <v>153</v>
      </c>
      <c r="D123" s="2"/>
      <c r="E123" s="60"/>
      <c r="F123" s="60"/>
      <c r="G123" s="61"/>
      <c r="H123" s="60"/>
      <c r="I123" s="138">
        <f>I122/I47</f>
        <v>5.0160489390170418E-4</v>
      </c>
      <c r="J123" s="61"/>
      <c r="K123" s="60"/>
      <c r="L123" s="138">
        <f>L122/L47</f>
        <v>4.532744174681856E-4</v>
      </c>
      <c r="M123" s="61"/>
      <c r="N123" s="60"/>
      <c r="O123" s="60"/>
      <c r="P123" s="61"/>
      <c r="Q123" s="60"/>
      <c r="R123" s="60"/>
      <c r="S123" s="61"/>
      <c r="U123" s="22" t="s">
        <v>280</v>
      </c>
      <c r="W123" s="194"/>
    </row>
    <row r="124" spans="1:23" customFormat="1" x14ac:dyDescent="0.35">
      <c r="A124" s="22" t="s">
        <v>158</v>
      </c>
      <c r="B124" s="11" t="s">
        <v>154</v>
      </c>
      <c r="D124" s="2"/>
      <c r="E124" s="71"/>
      <c r="F124" s="71"/>
      <c r="G124" s="72"/>
      <c r="H124" s="71"/>
      <c r="I124" s="60"/>
      <c r="J124" s="72"/>
      <c r="K124" s="71"/>
      <c r="L124" s="18"/>
      <c r="M124" s="72"/>
      <c r="N124" s="71"/>
      <c r="O124" s="71"/>
      <c r="P124" s="72"/>
      <c r="Q124" s="71"/>
      <c r="R124" s="71"/>
      <c r="S124" s="72"/>
      <c r="U124" s="22"/>
      <c r="W124" s="194"/>
    </row>
    <row r="125" spans="1:23" customFormat="1" x14ac:dyDescent="0.35">
      <c r="A125" s="22"/>
      <c r="B125" s="10"/>
      <c r="D125" s="2"/>
      <c r="E125" s="60"/>
      <c r="F125" s="60"/>
      <c r="G125" s="61"/>
      <c r="H125" s="60"/>
      <c r="I125" s="60"/>
      <c r="J125" s="61"/>
      <c r="K125" s="60"/>
      <c r="L125" s="18"/>
      <c r="M125" s="61"/>
      <c r="N125" s="60"/>
      <c r="O125" s="60"/>
      <c r="P125" s="61"/>
      <c r="Q125" s="60"/>
      <c r="R125" s="60"/>
      <c r="S125" s="61"/>
      <c r="U125" s="22"/>
      <c r="W125" s="194"/>
    </row>
    <row r="126" spans="1:23" customFormat="1" x14ac:dyDescent="0.35">
      <c r="A126" s="1">
        <v>6.3</v>
      </c>
      <c r="B126" s="85" t="s">
        <v>34</v>
      </c>
      <c r="D126" s="2"/>
      <c r="E126" s="60"/>
      <c r="F126" s="60"/>
      <c r="G126" s="61"/>
      <c r="H126" s="60"/>
      <c r="I126" s="60">
        <v>16698.09</v>
      </c>
      <c r="J126" s="61"/>
      <c r="K126" s="60"/>
      <c r="L126" s="215">
        <v>13487</v>
      </c>
      <c r="M126" s="61"/>
      <c r="N126" s="60"/>
      <c r="O126" s="60"/>
      <c r="P126" s="61"/>
      <c r="Q126" s="60"/>
      <c r="R126" s="60"/>
      <c r="S126" s="61"/>
      <c r="U126" s="22"/>
      <c r="W126" s="194"/>
    </row>
    <row r="127" spans="1:23" customFormat="1" x14ac:dyDescent="0.35">
      <c r="A127" s="22" t="s">
        <v>159</v>
      </c>
      <c r="B127" s="11" t="s">
        <v>155</v>
      </c>
      <c r="D127" s="2"/>
      <c r="E127" s="60"/>
      <c r="F127" s="60"/>
      <c r="G127" s="61"/>
      <c r="H127" s="60"/>
      <c r="I127" s="139">
        <f>I126/I47</f>
        <v>4.8334649035257414E-4</v>
      </c>
      <c r="J127" s="61"/>
      <c r="K127" s="60"/>
      <c r="L127" s="139">
        <f>L126/L47</f>
        <v>4.1777571710472353E-4</v>
      </c>
      <c r="M127" s="61"/>
      <c r="N127" s="60"/>
      <c r="O127" s="60"/>
      <c r="P127" s="61"/>
      <c r="Q127" s="60"/>
      <c r="R127" s="60"/>
      <c r="S127" s="61"/>
      <c r="U127" s="22" t="s">
        <v>280</v>
      </c>
      <c r="W127" s="194"/>
    </row>
    <row r="128" spans="1:23" customFormat="1" x14ac:dyDescent="0.35">
      <c r="A128" s="22" t="s">
        <v>160</v>
      </c>
      <c r="B128" s="11" t="s">
        <v>156</v>
      </c>
      <c r="D128" s="2"/>
      <c r="E128" s="71"/>
      <c r="F128" s="71"/>
      <c r="G128" s="72"/>
      <c r="H128" s="71"/>
      <c r="I128" s="60"/>
      <c r="J128" s="72"/>
      <c r="K128" s="71"/>
      <c r="L128" s="18"/>
      <c r="M128" s="72"/>
      <c r="N128" s="71"/>
      <c r="O128" s="71"/>
      <c r="P128" s="72"/>
      <c r="Q128" s="71"/>
      <c r="R128" s="71"/>
      <c r="S128" s="72"/>
      <c r="U128" s="22"/>
      <c r="W128" s="194"/>
    </row>
    <row r="129" spans="1:23" customFormat="1" x14ac:dyDescent="0.35">
      <c r="A129" s="22"/>
      <c r="B129" s="10"/>
      <c r="D129" s="2"/>
      <c r="E129" s="60"/>
      <c r="F129" s="60"/>
      <c r="G129" s="61"/>
      <c r="H129" s="60"/>
      <c r="I129" s="60"/>
      <c r="J129" s="61"/>
      <c r="K129" s="60"/>
      <c r="L129" s="18"/>
      <c r="M129" s="61"/>
      <c r="N129" s="60"/>
      <c r="O129" s="60"/>
      <c r="P129" s="61"/>
      <c r="Q129" s="60"/>
      <c r="R129" s="60"/>
      <c r="S129" s="61"/>
      <c r="U129" s="22"/>
      <c r="W129" s="194"/>
    </row>
    <row r="130" spans="1:23" customFormat="1" x14ac:dyDescent="0.35">
      <c r="A130" s="1">
        <v>6.4</v>
      </c>
      <c r="B130" s="85" t="s">
        <v>35</v>
      </c>
      <c r="D130" s="2"/>
      <c r="E130" s="60"/>
      <c r="F130" s="60"/>
      <c r="G130" s="61"/>
      <c r="H130" s="60"/>
      <c r="I130" s="60">
        <v>71</v>
      </c>
      <c r="J130" s="61"/>
      <c r="K130" s="60"/>
      <c r="L130" s="18">
        <v>55</v>
      </c>
      <c r="M130" s="61"/>
      <c r="N130" s="60"/>
      <c r="O130" s="60"/>
      <c r="P130" s="61"/>
      <c r="Q130" s="60"/>
      <c r="R130" s="60"/>
      <c r="S130" s="61"/>
      <c r="U130" s="22"/>
      <c r="W130" s="194"/>
    </row>
    <row r="131" spans="1:23" customFormat="1" x14ac:dyDescent="0.35">
      <c r="A131" s="22" t="s">
        <v>162</v>
      </c>
      <c r="B131" s="11" t="s">
        <v>164</v>
      </c>
      <c r="D131" s="2"/>
      <c r="E131" s="73"/>
      <c r="F131" s="73"/>
      <c r="G131" s="74"/>
      <c r="H131" s="73"/>
      <c r="I131" s="162">
        <f>I130/I47</f>
        <v>2.0551812102481642E-6</v>
      </c>
      <c r="J131" s="74"/>
      <c r="K131" s="73"/>
      <c r="L131" s="162">
        <f>L130/L47</f>
        <v>1.703689808019559E-6</v>
      </c>
      <c r="M131" s="74"/>
      <c r="N131" s="73"/>
      <c r="O131" s="73"/>
      <c r="P131" s="74"/>
      <c r="Q131" s="73"/>
      <c r="R131" s="73"/>
      <c r="S131" s="74"/>
      <c r="U131" s="22" t="s">
        <v>280</v>
      </c>
      <c r="W131" s="194"/>
    </row>
    <row r="132" spans="1:23" customFormat="1" x14ac:dyDescent="0.35">
      <c r="A132" s="22" t="s">
        <v>163</v>
      </c>
      <c r="B132" s="11" t="s">
        <v>165</v>
      </c>
      <c r="D132" s="2"/>
      <c r="E132" s="71"/>
      <c r="F132" s="71"/>
      <c r="G132" s="72"/>
      <c r="H132" s="71"/>
      <c r="I132" s="162"/>
      <c r="J132" s="72"/>
      <c r="K132" s="71"/>
      <c r="L132" s="18"/>
      <c r="M132" s="72"/>
      <c r="N132" s="71"/>
      <c r="O132" s="71"/>
      <c r="P132" s="72"/>
      <c r="Q132" s="71"/>
      <c r="R132" s="71"/>
      <c r="S132" s="72"/>
      <c r="U132" s="22"/>
      <c r="W132" s="194"/>
    </row>
    <row r="133" spans="1:23" s="12" customFormat="1" x14ac:dyDescent="0.35">
      <c r="A133" s="27"/>
      <c r="D133" s="13"/>
      <c r="E133" s="64"/>
      <c r="F133" s="64"/>
      <c r="G133" s="65"/>
      <c r="H133" s="64"/>
      <c r="I133" s="64"/>
      <c r="J133" s="65"/>
      <c r="K133" s="64"/>
      <c r="L133" s="64"/>
      <c r="M133" s="65"/>
      <c r="N133" s="64"/>
      <c r="O133" s="64"/>
      <c r="P133" s="65"/>
      <c r="Q133" s="64"/>
      <c r="R133" s="64"/>
      <c r="S133" s="65"/>
      <c r="U133" s="27"/>
      <c r="W133" s="196"/>
    </row>
    <row r="134" spans="1:23" s="87" customFormat="1" ht="18.5" collapsed="1" x14ac:dyDescent="0.45">
      <c r="A134" s="86" t="s">
        <v>192</v>
      </c>
      <c r="B134" s="86"/>
      <c r="E134" s="88"/>
      <c r="F134" s="88"/>
      <c r="G134" s="88"/>
      <c r="H134" s="88"/>
      <c r="I134" s="88"/>
      <c r="J134" s="88"/>
      <c r="K134" s="88"/>
      <c r="L134" s="88"/>
      <c r="M134" s="88"/>
      <c r="N134" s="88"/>
      <c r="O134" s="88"/>
      <c r="P134" s="88"/>
      <c r="Q134" s="88"/>
      <c r="R134" s="88"/>
      <c r="S134" s="88"/>
      <c r="U134" s="89"/>
      <c r="W134" s="195"/>
    </row>
    <row r="135" spans="1:23" ht="15" hidden="1" customHeight="1" outlineLevel="1" x14ac:dyDescent="0.35">
      <c r="B135" s="17"/>
      <c r="E135" s="66"/>
      <c r="F135" s="66"/>
      <c r="G135" s="66"/>
      <c r="H135" s="66"/>
      <c r="I135" s="66"/>
      <c r="J135" s="66"/>
      <c r="K135" s="66"/>
      <c r="L135" s="66"/>
      <c r="M135" s="66"/>
      <c r="N135" s="66"/>
      <c r="O135" s="66"/>
      <c r="P135" s="66"/>
      <c r="Q135" s="66"/>
      <c r="R135" s="66"/>
      <c r="S135" s="66"/>
      <c r="W135" s="194"/>
    </row>
    <row r="136" spans="1:23" ht="15" hidden="1" customHeight="1" outlineLevel="1" x14ac:dyDescent="0.35">
      <c r="A136" s="52" t="s">
        <v>63</v>
      </c>
      <c r="B136"/>
      <c r="E136" s="66"/>
      <c r="F136" s="66"/>
      <c r="G136" s="66"/>
      <c r="H136" s="66"/>
      <c r="I136" s="66"/>
      <c r="J136" s="66"/>
      <c r="K136" s="66"/>
      <c r="L136" s="66"/>
      <c r="M136" s="66"/>
      <c r="N136" s="66"/>
      <c r="O136" s="66"/>
      <c r="P136" s="66"/>
      <c r="Q136" s="66"/>
      <c r="R136" s="66"/>
      <c r="S136" s="66"/>
      <c r="W136" s="194"/>
    </row>
    <row r="137" spans="1:23" ht="15" hidden="1" customHeight="1" outlineLevel="1" x14ac:dyDescent="0.35">
      <c r="A137" s="52"/>
      <c r="B137" t="s">
        <v>64</v>
      </c>
      <c r="E137" s="66"/>
      <c r="F137" s="66"/>
      <c r="G137" s="66"/>
      <c r="H137" s="66"/>
      <c r="I137" s="66"/>
      <c r="J137" s="66"/>
      <c r="K137" s="66"/>
      <c r="L137" s="66"/>
      <c r="M137" s="66"/>
      <c r="N137" s="66"/>
      <c r="O137" s="66"/>
      <c r="P137" s="66"/>
      <c r="Q137" s="66"/>
      <c r="R137" s="66"/>
      <c r="S137" s="66"/>
      <c r="W137" s="194"/>
    </row>
    <row r="138" spans="1:23" ht="15" hidden="1" customHeight="1" outlineLevel="1" x14ac:dyDescent="0.35">
      <c r="A138"/>
      <c r="B138" t="s">
        <v>116</v>
      </c>
      <c r="E138" s="66"/>
      <c r="F138" s="66"/>
      <c r="G138" s="66"/>
      <c r="H138" s="66"/>
      <c r="I138" s="66"/>
      <c r="J138" s="66"/>
      <c r="K138" s="66"/>
      <c r="L138" s="66"/>
      <c r="M138" s="66"/>
      <c r="N138" s="66"/>
      <c r="O138" s="66"/>
      <c r="P138" s="66"/>
      <c r="Q138" s="66"/>
      <c r="R138" s="66"/>
      <c r="S138" s="66"/>
      <c r="W138" s="194"/>
    </row>
    <row r="139" spans="1:23" ht="15" hidden="1" customHeight="1" outlineLevel="1" x14ac:dyDescent="0.35">
      <c r="A139"/>
      <c r="B139" t="s">
        <v>65</v>
      </c>
      <c r="E139" s="66"/>
      <c r="F139" s="66"/>
      <c r="G139" s="66"/>
      <c r="H139" s="66"/>
      <c r="I139" s="66"/>
      <c r="J139" s="66"/>
      <c r="K139" s="66"/>
      <c r="L139" s="66"/>
      <c r="M139" s="66"/>
      <c r="N139" s="66"/>
      <c r="O139" s="66"/>
      <c r="P139" s="66"/>
      <c r="Q139" s="66"/>
      <c r="R139" s="66"/>
      <c r="S139" s="66"/>
      <c r="W139" s="194"/>
    </row>
    <row r="140" spans="1:23" ht="15" hidden="1" customHeight="1" outlineLevel="1" x14ac:dyDescent="0.35">
      <c r="A140"/>
      <c r="B140" t="s">
        <v>66</v>
      </c>
      <c r="E140" s="66"/>
      <c r="F140" s="66"/>
      <c r="G140" s="66"/>
      <c r="H140" s="66"/>
      <c r="I140" s="66"/>
      <c r="J140" s="66"/>
      <c r="K140" s="66"/>
      <c r="L140" s="66"/>
      <c r="M140" s="66"/>
      <c r="N140" s="66"/>
      <c r="O140" s="66"/>
      <c r="P140" s="66"/>
      <c r="Q140" s="66"/>
      <c r="R140" s="66"/>
      <c r="S140" s="66"/>
      <c r="W140" s="194"/>
    </row>
    <row r="141" spans="1:23" ht="15" hidden="1" customHeight="1" outlineLevel="1" x14ac:dyDescent="0.35">
      <c r="A141"/>
      <c r="B141" t="s">
        <v>67</v>
      </c>
      <c r="E141" s="66"/>
      <c r="F141" s="66"/>
      <c r="G141" s="66"/>
      <c r="H141" s="66"/>
      <c r="I141" s="66"/>
      <c r="J141" s="66"/>
      <c r="K141" s="66"/>
      <c r="L141" s="66"/>
      <c r="M141" s="66"/>
      <c r="N141" s="66"/>
      <c r="O141" s="66"/>
      <c r="P141" s="66"/>
      <c r="Q141" s="66"/>
      <c r="R141" s="66"/>
      <c r="S141" s="66"/>
      <c r="W141" s="194"/>
    </row>
    <row r="142" spans="1:23" ht="15" hidden="1" customHeight="1" outlineLevel="1" x14ac:dyDescent="0.35">
      <c r="A142"/>
      <c r="B142"/>
      <c r="E142" s="66"/>
      <c r="F142" s="66"/>
      <c r="G142" s="66"/>
      <c r="H142" s="66"/>
      <c r="I142" s="66"/>
      <c r="J142" s="66"/>
      <c r="K142" s="66"/>
      <c r="L142" s="66"/>
      <c r="M142" s="66"/>
      <c r="N142" s="66"/>
      <c r="O142" s="66"/>
      <c r="P142" s="66"/>
      <c r="Q142" s="66"/>
      <c r="R142" s="66"/>
      <c r="S142" s="66"/>
      <c r="W142" s="194"/>
    </row>
    <row r="143" spans="1:23" ht="15" hidden="1" customHeight="1" outlineLevel="1" x14ac:dyDescent="0.35">
      <c r="A143" s="52" t="s">
        <v>68</v>
      </c>
      <c r="B143"/>
      <c r="E143" s="66"/>
      <c r="F143" s="66"/>
      <c r="G143" s="66"/>
      <c r="H143" s="66"/>
      <c r="I143" s="66"/>
      <c r="J143" s="66"/>
      <c r="K143" s="66"/>
      <c r="L143" s="66"/>
      <c r="M143" s="66"/>
      <c r="N143" s="66"/>
      <c r="O143" s="66"/>
      <c r="P143" s="66"/>
      <c r="Q143" s="66"/>
      <c r="R143" s="66"/>
      <c r="S143" s="66"/>
      <c r="W143" s="194"/>
    </row>
    <row r="144" spans="1:23" ht="15" hidden="1" customHeight="1" outlineLevel="1" x14ac:dyDescent="0.35">
      <c r="A144" s="53" t="s">
        <v>69</v>
      </c>
      <c r="B144" s="51" t="s">
        <v>114</v>
      </c>
      <c r="E144" s="66"/>
      <c r="F144" s="66"/>
      <c r="G144" s="66"/>
      <c r="H144" s="66"/>
      <c r="I144" s="66"/>
      <c r="J144" s="66"/>
      <c r="K144" s="66"/>
      <c r="L144" s="66"/>
      <c r="M144" s="66"/>
      <c r="N144" s="66"/>
      <c r="O144" s="66"/>
      <c r="P144" s="66"/>
      <c r="Q144" s="66"/>
      <c r="R144" s="66"/>
      <c r="S144" s="66"/>
      <c r="W144" s="194"/>
    </row>
    <row r="145" spans="1:23" ht="15" hidden="1" customHeight="1" outlineLevel="1" x14ac:dyDescent="0.35">
      <c r="A145" s="53" t="s">
        <v>70</v>
      </c>
      <c r="B145" t="s">
        <v>83</v>
      </c>
      <c r="E145" s="66"/>
      <c r="F145" s="66"/>
      <c r="G145" s="66"/>
      <c r="H145" s="66"/>
      <c r="I145" s="66"/>
      <c r="J145" s="66"/>
      <c r="K145" s="66"/>
      <c r="L145" s="66"/>
      <c r="M145" s="66"/>
      <c r="N145" s="66"/>
      <c r="O145" s="66"/>
      <c r="P145" s="66"/>
      <c r="Q145" s="66"/>
      <c r="R145" s="66"/>
      <c r="S145" s="66"/>
      <c r="W145" s="194"/>
    </row>
    <row r="146" spans="1:23" ht="15" hidden="1" customHeight="1" outlineLevel="1" x14ac:dyDescent="0.35">
      <c r="A146" s="53" t="s">
        <v>71</v>
      </c>
      <c r="B146" s="51" t="s">
        <v>72</v>
      </c>
      <c r="E146" s="66"/>
      <c r="F146" s="66"/>
      <c r="G146" s="66"/>
      <c r="H146" s="66"/>
      <c r="I146" s="66"/>
      <c r="J146" s="66"/>
      <c r="K146" s="66"/>
      <c r="L146" s="66"/>
      <c r="M146" s="66"/>
      <c r="N146" s="66"/>
      <c r="O146" s="66"/>
      <c r="P146" s="66"/>
      <c r="Q146" s="66"/>
      <c r="R146" s="66"/>
      <c r="S146" s="66"/>
      <c r="W146" s="194"/>
    </row>
    <row r="147" spans="1:23" ht="15" hidden="1" customHeight="1" outlineLevel="1" x14ac:dyDescent="0.35">
      <c r="A147" s="54" t="s">
        <v>73</v>
      </c>
      <c r="B147" s="55" t="s">
        <v>75</v>
      </c>
      <c r="E147" s="66"/>
      <c r="F147" s="66"/>
      <c r="G147" s="66"/>
      <c r="H147" s="66"/>
      <c r="I147" s="66"/>
      <c r="J147" s="66"/>
      <c r="K147" s="66"/>
      <c r="L147" s="66"/>
      <c r="M147" s="66"/>
      <c r="N147" s="66"/>
      <c r="O147" s="66"/>
      <c r="P147" s="66"/>
      <c r="Q147" s="66"/>
      <c r="R147" s="66"/>
      <c r="S147" s="66"/>
      <c r="W147" s="194"/>
    </row>
    <row r="148" spans="1:23" ht="15" hidden="1" customHeight="1" outlineLevel="1" x14ac:dyDescent="0.35">
      <c r="A148" s="54"/>
      <c r="B148" s="56" t="s">
        <v>76</v>
      </c>
      <c r="E148" s="66"/>
      <c r="F148" s="66"/>
      <c r="G148" s="66"/>
      <c r="H148" s="66"/>
      <c r="I148" s="66"/>
      <c r="J148" s="66"/>
      <c r="K148" s="66"/>
      <c r="L148" s="66"/>
      <c r="M148" s="66"/>
      <c r="N148" s="66"/>
      <c r="O148" s="66"/>
      <c r="P148" s="66"/>
      <c r="Q148" s="66"/>
      <c r="R148" s="66"/>
      <c r="S148" s="66"/>
      <c r="W148" s="194"/>
    </row>
    <row r="149" spans="1:23" ht="15" hidden="1" customHeight="1" outlineLevel="1" x14ac:dyDescent="0.35">
      <c r="A149" s="54"/>
      <c r="B149" s="56" t="s">
        <v>175</v>
      </c>
      <c r="E149" s="66"/>
      <c r="F149" s="66"/>
      <c r="G149" s="66"/>
      <c r="H149" s="66"/>
      <c r="I149" s="66"/>
      <c r="J149" s="66"/>
      <c r="K149" s="66"/>
      <c r="L149" s="66"/>
      <c r="M149" s="66"/>
      <c r="N149" s="66"/>
      <c r="O149" s="66"/>
      <c r="P149" s="66"/>
      <c r="Q149" s="66"/>
      <c r="R149" s="66"/>
      <c r="S149" s="66"/>
      <c r="W149" s="194"/>
    </row>
    <row r="150" spans="1:23" ht="15" hidden="1" customHeight="1" outlineLevel="1" x14ac:dyDescent="0.35">
      <c r="A150" s="54"/>
      <c r="B150" s="57" t="s">
        <v>84</v>
      </c>
      <c r="E150" s="66"/>
      <c r="F150" s="66"/>
      <c r="G150" s="66"/>
      <c r="H150" s="66"/>
      <c r="I150" s="66"/>
      <c r="J150" s="66"/>
      <c r="K150" s="66"/>
      <c r="L150" s="66"/>
      <c r="M150" s="66"/>
      <c r="N150" s="66"/>
      <c r="O150" s="66"/>
      <c r="P150" s="66"/>
      <c r="Q150" s="66"/>
      <c r="R150" s="66"/>
      <c r="S150" s="66"/>
      <c r="W150" s="194"/>
    </row>
    <row r="151" spans="1:23" ht="15" hidden="1" customHeight="1" outlineLevel="1" x14ac:dyDescent="0.35">
      <c r="A151" s="54"/>
      <c r="B151" s="57" t="s">
        <v>85</v>
      </c>
      <c r="E151" s="66"/>
      <c r="F151" s="66"/>
      <c r="G151" s="66"/>
      <c r="H151" s="66"/>
      <c r="I151" s="66"/>
      <c r="J151" s="66"/>
      <c r="K151" s="66"/>
      <c r="L151" s="66"/>
      <c r="M151" s="66"/>
      <c r="N151" s="66"/>
      <c r="O151" s="66"/>
      <c r="P151" s="66"/>
      <c r="Q151" s="66"/>
      <c r="R151" s="66"/>
      <c r="S151" s="66"/>
      <c r="W151" s="194"/>
    </row>
    <row r="152" spans="1:23" ht="15" hidden="1" customHeight="1" outlineLevel="1" x14ac:dyDescent="0.35">
      <c r="A152" s="54"/>
      <c r="B152" s="58" t="s">
        <v>86</v>
      </c>
      <c r="E152" s="66"/>
      <c r="F152" s="66"/>
      <c r="G152" s="66"/>
      <c r="H152" s="66"/>
      <c r="I152" s="66"/>
      <c r="J152" s="66"/>
      <c r="K152" s="66"/>
      <c r="L152" s="66"/>
      <c r="M152" s="66"/>
      <c r="N152" s="66"/>
      <c r="O152" s="66"/>
      <c r="P152" s="66"/>
      <c r="Q152" s="66"/>
      <c r="R152" s="66"/>
      <c r="S152" s="66"/>
      <c r="W152" s="194"/>
    </row>
    <row r="153" spans="1:23" ht="15" hidden="1" customHeight="1" outlineLevel="1" x14ac:dyDescent="0.35">
      <c r="A153" s="53" t="s">
        <v>74</v>
      </c>
      <c r="B153" s="51" t="s">
        <v>78</v>
      </c>
      <c r="E153" s="66"/>
      <c r="F153" s="66"/>
      <c r="G153" s="66"/>
      <c r="H153" s="66"/>
      <c r="I153" s="66"/>
      <c r="J153" s="66"/>
      <c r="K153" s="66"/>
      <c r="L153" s="66"/>
      <c r="M153" s="66"/>
      <c r="N153" s="66"/>
      <c r="O153" s="66"/>
      <c r="P153" s="66"/>
      <c r="Q153" s="66"/>
      <c r="R153" s="66"/>
      <c r="S153" s="66"/>
      <c r="W153" s="194"/>
    </row>
    <row r="154" spans="1:23" ht="15" hidden="1" customHeight="1" outlineLevel="1" x14ac:dyDescent="0.35">
      <c r="A154" s="53" t="s">
        <v>77</v>
      </c>
      <c r="B154" t="s">
        <v>82</v>
      </c>
      <c r="E154" s="66"/>
      <c r="F154" s="66"/>
      <c r="G154" s="66"/>
      <c r="H154" s="66"/>
      <c r="I154" s="66"/>
      <c r="J154" s="66"/>
      <c r="K154" s="66"/>
      <c r="L154" s="66"/>
      <c r="M154" s="66"/>
      <c r="N154" s="66"/>
      <c r="O154" s="66"/>
      <c r="P154" s="66"/>
      <c r="Q154" s="66"/>
      <c r="R154" s="66"/>
      <c r="S154" s="66"/>
      <c r="W154" s="194"/>
    </row>
    <row r="155" spans="1:23" ht="15" hidden="1" customHeight="1" outlineLevel="1" x14ac:dyDescent="0.35">
      <c r="A155" s="53" t="s">
        <v>79</v>
      </c>
      <c r="B155" s="55" t="s">
        <v>161</v>
      </c>
      <c r="E155" s="66"/>
      <c r="F155" s="66"/>
      <c r="G155" s="66"/>
      <c r="H155" s="66"/>
      <c r="I155" s="66"/>
      <c r="J155" s="66"/>
      <c r="K155" s="66"/>
      <c r="L155" s="66"/>
      <c r="M155" s="66"/>
      <c r="N155" s="66"/>
      <c r="O155" s="66"/>
      <c r="P155" s="66"/>
      <c r="Q155" s="66"/>
      <c r="R155" s="66"/>
      <c r="S155" s="66"/>
      <c r="W155" s="194"/>
    </row>
    <row r="156" spans="1:23" ht="15" hidden="1" customHeight="1" outlineLevel="1" x14ac:dyDescent="0.35">
      <c r="A156" s="53"/>
      <c r="B156" s="10" t="s">
        <v>117</v>
      </c>
      <c r="E156" s="66"/>
      <c r="F156" s="66"/>
      <c r="G156" s="66"/>
      <c r="H156" s="66"/>
      <c r="I156" s="66"/>
      <c r="J156" s="66"/>
      <c r="K156" s="66"/>
      <c r="L156" s="66"/>
      <c r="M156" s="66"/>
      <c r="N156" s="66"/>
      <c r="O156" s="66"/>
      <c r="P156" s="66"/>
      <c r="Q156" s="66"/>
      <c r="R156" s="66"/>
      <c r="S156" s="66"/>
      <c r="W156" s="194"/>
    </row>
    <row r="157" spans="1:23" ht="15" hidden="1" customHeight="1" outlineLevel="1" x14ac:dyDescent="0.35">
      <c r="A157" s="53"/>
      <c r="B157" s="10" t="s">
        <v>118</v>
      </c>
      <c r="E157" s="66"/>
      <c r="F157" s="66"/>
      <c r="G157" s="66"/>
      <c r="H157" s="66"/>
      <c r="I157" s="66"/>
      <c r="J157" s="66"/>
      <c r="K157" s="66"/>
      <c r="L157" s="66"/>
      <c r="M157" s="66"/>
      <c r="N157" s="66"/>
      <c r="O157" s="66"/>
      <c r="P157" s="66"/>
      <c r="Q157" s="66"/>
      <c r="R157" s="66"/>
      <c r="S157" s="66"/>
      <c r="W157" s="194"/>
    </row>
    <row r="158" spans="1:23" ht="15" hidden="1" customHeight="1" outlineLevel="1" x14ac:dyDescent="0.35">
      <c r="A158" s="53"/>
      <c r="B158" s="10" t="s">
        <v>122</v>
      </c>
      <c r="E158" s="66"/>
      <c r="F158" s="66"/>
      <c r="G158" s="66"/>
      <c r="H158" s="66"/>
      <c r="I158" s="66"/>
      <c r="J158" s="66"/>
      <c r="K158" s="66"/>
      <c r="L158" s="66"/>
      <c r="M158" s="66"/>
      <c r="N158" s="66"/>
      <c r="O158" s="66"/>
      <c r="P158" s="66"/>
      <c r="Q158" s="66"/>
      <c r="R158" s="66"/>
      <c r="S158" s="66"/>
      <c r="W158" s="194"/>
    </row>
    <row r="159" spans="1:23" ht="15" hidden="1" customHeight="1" outlineLevel="1" x14ac:dyDescent="0.35">
      <c r="A159"/>
      <c r="B159"/>
      <c r="E159" s="66"/>
      <c r="F159" s="66"/>
      <c r="G159" s="66"/>
      <c r="H159" s="66"/>
      <c r="I159" s="66"/>
      <c r="J159" s="66"/>
      <c r="K159" s="66"/>
      <c r="L159" s="66"/>
      <c r="M159" s="66"/>
      <c r="N159" s="66"/>
      <c r="O159" s="66"/>
      <c r="P159" s="66"/>
      <c r="Q159" s="66"/>
      <c r="R159" s="66"/>
      <c r="S159" s="66"/>
      <c r="W159" s="194"/>
    </row>
    <row r="160" spans="1:23" ht="15" hidden="1" customHeight="1" outlineLevel="1" x14ac:dyDescent="0.35">
      <c r="A160" s="20" t="s">
        <v>87</v>
      </c>
      <c r="B160" s="55"/>
      <c r="E160" s="66"/>
      <c r="F160" s="66"/>
      <c r="G160" s="66"/>
      <c r="H160" s="66"/>
      <c r="I160" s="66"/>
      <c r="J160" s="66"/>
      <c r="K160" s="66"/>
      <c r="L160" s="66"/>
      <c r="M160" s="66"/>
      <c r="N160" s="66"/>
      <c r="O160" s="66"/>
      <c r="P160" s="66"/>
      <c r="Q160" s="66"/>
      <c r="R160" s="66"/>
      <c r="S160" s="66"/>
      <c r="W160" s="194"/>
    </row>
    <row r="161" spans="1:23" ht="15" hidden="1" customHeight="1" outlineLevel="1" x14ac:dyDescent="0.35">
      <c r="A161" s="55"/>
      <c r="B161" s="26" t="s">
        <v>88</v>
      </c>
      <c r="E161" s="66"/>
      <c r="F161" s="66"/>
      <c r="G161" s="66"/>
      <c r="H161" s="66"/>
      <c r="I161" s="66"/>
      <c r="J161" s="66"/>
      <c r="K161" s="66"/>
      <c r="L161" s="66"/>
      <c r="M161" s="66"/>
      <c r="N161" s="66"/>
      <c r="O161" s="66"/>
      <c r="P161" s="66"/>
      <c r="Q161" s="66"/>
      <c r="R161" s="66"/>
      <c r="S161" s="66"/>
      <c r="W161" s="194"/>
    </row>
    <row r="162" spans="1:23" ht="15" hidden="1" customHeight="1" outlineLevel="1" x14ac:dyDescent="0.35">
      <c r="A162" s="55"/>
      <c r="B162" s="26" t="s">
        <v>89</v>
      </c>
      <c r="E162" s="66"/>
      <c r="F162" s="66"/>
      <c r="G162" s="66"/>
      <c r="H162" s="66"/>
      <c r="I162" s="66"/>
      <c r="J162" s="66"/>
      <c r="K162" s="66"/>
      <c r="L162" s="66"/>
      <c r="M162" s="66"/>
      <c r="N162" s="66"/>
      <c r="O162" s="66"/>
      <c r="P162" s="66"/>
      <c r="Q162" s="66"/>
      <c r="R162" s="66"/>
      <c r="S162" s="66"/>
      <c r="W162" s="194"/>
    </row>
    <row r="163" spans="1:23" ht="15" hidden="1" customHeight="1" outlineLevel="1" x14ac:dyDescent="0.35">
      <c r="A163" s="55"/>
      <c r="B163" s="26" t="s">
        <v>90</v>
      </c>
      <c r="E163" s="66"/>
      <c r="F163" s="66"/>
      <c r="G163" s="66"/>
      <c r="H163" s="66"/>
      <c r="I163" s="66"/>
      <c r="J163" s="66"/>
      <c r="K163" s="66"/>
      <c r="L163" s="66"/>
      <c r="M163" s="66"/>
      <c r="N163" s="66"/>
      <c r="O163" s="66"/>
      <c r="P163" s="66"/>
      <c r="Q163" s="66"/>
      <c r="R163" s="66"/>
      <c r="S163" s="66"/>
      <c r="W163" s="194"/>
    </row>
    <row r="164" spans="1:23" ht="15" hidden="1" customHeight="1" outlineLevel="1" x14ac:dyDescent="0.35">
      <c r="A164" s="55"/>
      <c r="B164" s="26" t="s">
        <v>91</v>
      </c>
      <c r="E164" s="66"/>
      <c r="F164" s="66"/>
      <c r="G164" s="66"/>
      <c r="H164" s="66"/>
      <c r="I164" s="66"/>
      <c r="J164" s="66"/>
      <c r="K164" s="66"/>
      <c r="L164" s="66"/>
      <c r="M164" s="66"/>
      <c r="N164" s="66"/>
      <c r="O164" s="66"/>
      <c r="P164" s="66"/>
      <c r="Q164" s="66"/>
      <c r="R164" s="66"/>
      <c r="S164" s="66"/>
      <c r="W164" s="194"/>
    </row>
    <row r="165" spans="1:23" s="12" customFormat="1" ht="15" hidden="1" customHeight="1" outlineLevel="1" x14ac:dyDescent="0.35">
      <c r="A165" s="27"/>
      <c r="B165" s="14"/>
      <c r="E165" s="64"/>
      <c r="F165" s="64"/>
      <c r="G165" s="64"/>
      <c r="H165" s="64"/>
      <c r="I165" s="64"/>
      <c r="J165" s="64"/>
      <c r="K165" s="64"/>
      <c r="L165" s="64"/>
      <c r="M165" s="64"/>
      <c r="N165" s="64"/>
      <c r="O165" s="64"/>
      <c r="P165" s="64"/>
      <c r="Q165" s="64"/>
      <c r="R165" s="64"/>
      <c r="S165" s="64"/>
      <c r="U165" s="27"/>
      <c r="W165" s="196"/>
    </row>
    <row r="166" spans="1:23" x14ac:dyDescent="0.35">
      <c r="B166" s="17"/>
      <c r="E166" s="66"/>
      <c r="F166" s="66"/>
      <c r="G166" s="66"/>
      <c r="H166" s="66"/>
      <c r="I166" s="66"/>
      <c r="J166" s="66"/>
      <c r="K166" s="66"/>
      <c r="L166" s="66"/>
      <c r="M166" s="66"/>
      <c r="N166" s="66"/>
      <c r="O166" s="66"/>
      <c r="P166" s="66"/>
      <c r="Q166" s="66"/>
      <c r="R166" s="66"/>
      <c r="S166" s="66"/>
      <c r="W166" s="194"/>
    </row>
    <row r="167" spans="1:23" s="16" customFormat="1" ht="18.5" x14ac:dyDescent="0.45">
      <c r="A167" s="25"/>
      <c r="B167" s="15" t="s">
        <v>32</v>
      </c>
      <c r="E167" s="67"/>
      <c r="F167" s="67"/>
      <c r="G167" s="67"/>
      <c r="H167" s="67"/>
      <c r="I167" s="67"/>
      <c r="J167" s="67"/>
      <c r="K167" s="67"/>
      <c r="L167" s="67"/>
      <c r="M167" s="67"/>
      <c r="N167" s="67"/>
      <c r="O167" s="67"/>
      <c r="P167" s="67"/>
      <c r="Q167" s="67"/>
      <c r="R167" s="67"/>
      <c r="S167" s="67"/>
      <c r="U167" s="25"/>
      <c r="W167" s="195"/>
    </row>
    <row r="168" spans="1:23" customFormat="1" x14ac:dyDescent="0.35">
      <c r="A168" s="22"/>
      <c r="D168" s="2"/>
      <c r="E168" s="60"/>
      <c r="F168" s="60"/>
      <c r="G168" s="61"/>
      <c r="H168" s="60"/>
      <c r="I168" s="60"/>
      <c r="J168" s="61"/>
      <c r="K168" s="60"/>
      <c r="L168" s="60"/>
      <c r="M168" s="61"/>
      <c r="N168" s="60"/>
      <c r="O168" s="60"/>
      <c r="P168" s="61"/>
      <c r="Q168" s="60"/>
      <c r="R168" s="60"/>
      <c r="S168" s="61"/>
      <c r="U168" s="22"/>
      <c r="W168" s="194"/>
    </row>
    <row r="169" spans="1:23" customFormat="1" x14ac:dyDescent="0.35">
      <c r="A169" s="1">
        <v>7</v>
      </c>
      <c r="B169" s="20" t="s">
        <v>5</v>
      </c>
      <c r="D169" s="2"/>
      <c r="E169" s="60"/>
      <c r="F169" s="60"/>
      <c r="G169" s="61"/>
      <c r="H169" s="60"/>
      <c r="I169" s="60"/>
      <c r="J169" s="61"/>
      <c r="K169" s="60"/>
      <c r="L169" s="60"/>
      <c r="M169" s="61"/>
      <c r="N169" s="92"/>
      <c r="O169" s="92"/>
      <c r="P169" s="96"/>
      <c r="Q169" s="92"/>
      <c r="R169" s="92"/>
      <c r="S169" s="96"/>
      <c r="U169" s="22"/>
      <c r="W169" s="194"/>
    </row>
    <row r="170" spans="1:23" customFormat="1" ht="43.5" x14ac:dyDescent="0.35">
      <c r="A170" s="22">
        <v>7.1</v>
      </c>
      <c r="B170" s="10" t="s">
        <v>20</v>
      </c>
      <c r="D170" s="2"/>
      <c r="E170" s="60"/>
      <c r="F170" s="60"/>
      <c r="G170" s="61"/>
      <c r="H170" s="60"/>
      <c r="I170" s="60">
        <v>12444</v>
      </c>
      <c r="J170" s="61"/>
      <c r="K170" s="60"/>
      <c r="L170" s="66">
        <v>12280</v>
      </c>
      <c r="M170" s="61"/>
      <c r="N170" s="92"/>
      <c r="O170" s="92"/>
      <c r="P170" s="96"/>
      <c r="Q170" s="92"/>
      <c r="R170" s="92"/>
      <c r="S170" s="96"/>
      <c r="U170" s="129" t="s">
        <v>298</v>
      </c>
      <c r="W170" s="194"/>
    </row>
    <row r="171" spans="1:23" ht="75" customHeight="1" x14ac:dyDescent="0.35">
      <c r="A171" s="28">
        <v>7.2</v>
      </c>
      <c r="B171" s="10" t="s">
        <v>187</v>
      </c>
      <c r="C171"/>
      <c r="D171" s="2"/>
      <c r="E171" s="60"/>
      <c r="F171" s="60"/>
      <c r="G171" s="61"/>
      <c r="H171" s="60"/>
      <c r="I171" s="62">
        <v>10</v>
      </c>
      <c r="J171" s="63"/>
      <c r="K171" s="62"/>
      <c r="L171" s="103">
        <v>9</v>
      </c>
      <c r="M171" s="61"/>
      <c r="N171" s="92"/>
      <c r="O171" s="92"/>
      <c r="P171" s="96"/>
      <c r="Q171" s="92"/>
      <c r="R171" s="92"/>
      <c r="S171" s="96"/>
      <c r="T171"/>
      <c r="U171" s="333" t="s">
        <v>301</v>
      </c>
      <c r="W171" s="194"/>
    </row>
    <row r="172" spans="1:23" customFormat="1" x14ac:dyDescent="0.35">
      <c r="A172" s="22">
        <v>7.3</v>
      </c>
      <c r="B172" s="10" t="s">
        <v>36</v>
      </c>
      <c r="D172" s="2"/>
      <c r="E172" s="60"/>
      <c r="F172" s="60"/>
      <c r="G172" s="61"/>
      <c r="H172" s="60"/>
      <c r="I172" s="60">
        <v>2</v>
      </c>
      <c r="J172" s="61"/>
      <c r="K172" s="60"/>
      <c r="L172" s="18">
        <v>2</v>
      </c>
      <c r="M172" s="61"/>
      <c r="N172" s="92"/>
      <c r="O172" s="92"/>
      <c r="P172" s="96"/>
      <c r="Q172" s="92"/>
      <c r="R172" s="92"/>
      <c r="S172" s="96"/>
      <c r="U172" s="333"/>
      <c r="W172" s="194"/>
    </row>
    <row r="173" spans="1:23" customFormat="1" x14ac:dyDescent="0.35">
      <c r="A173" s="22">
        <v>7.4</v>
      </c>
      <c r="B173" s="10" t="s">
        <v>37</v>
      </c>
      <c r="D173" s="2"/>
      <c r="E173" s="60"/>
      <c r="F173" s="60"/>
      <c r="G173" s="61"/>
      <c r="H173" s="60"/>
      <c r="I173" s="60">
        <v>4</v>
      </c>
      <c r="J173" s="61"/>
      <c r="K173" s="60"/>
      <c r="L173" s="204">
        <v>3</v>
      </c>
      <c r="M173" s="61"/>
      <c r="N173" s="92"/>
      <c r="O173" s="92"/>
      <c r="P173" s="96"/>
      <c r="Q173" s="92"/>
      <c r="R173" s="92"/>
      <c r="S173" s="96"/>
      <c r="U173" s="333"/>
      <c r="W173" s="194"/>
    </row>
    <row r="174" spans="1:23" customFormat="1" x14ac:dyDescent="0.35">
      <c r="A174" s="22">
        <v>7.5</v>
      </c>
      <c r="B174" s="10" t="s">
        <v>46</v>
      </c>
      <c r="D174" s="2"/>
      <c r="E174" s="60"/>
      <c r="F174" s="60"/>
      <c r="G174" s="61"/>
      <c r="H174" s="60"/>
      <c r="I174" s="60"/>
      <c r="J174" s="61"/>
      <c r="K174" s="60"/>
      <c r="L174" s="18"/>
      <c r="M174" s="61"/>
      <c r="N174" s="92"/>
      <c r="O174" s="92"/>
      <c r="P174" s="96"/>
      <c r="Q174" s="92"/>
      <c r="R174" s="92"/>
      <c r="S174" s="96"/>
      <c r="U174" s="22"/>
      <c r="W174" s="194"/>
    </row>
    <row r="175" spans="1:23" customFormat="1" ht="29" x14ac:dyDescent="0.35">
      <c r="A175" s="22" t="s">
        <v>181</v>
      </c>
      <c r="B175" s="11" t="s">
        <v>47</v>
      </c>
      <c r="D175" s="2"/>
      <c r="E175" s="60"/>
      <c r="F175" s="93"/>
      <c r="G175" s="94"/>
      <c r="H175" s="93"/>
      <c r="I175" s="93">
        <v>1.18</v>
      </c>
      <c r="J175" s="94"/>
      <c r="K175" s="93"/>
      <c r="L175" s="18">
        <v>1.02</v>
      </c>
      <c r="M175" s="61"/>
      <c r="N175" s="92"/>
      <c r="O175" s="92"/>
      <c r="P175" s="96"/>
      <c r="Q175" s="92"/>
      <c r="R175" s="92"/>
      <c r="S175" s="96"/>
      <c r="U175" s="129" t="s">
        <v>300</v>
      </c>
      <c r="W175" s="194"/>
    </row>
    <row r="176" spans="1:23" customFormat="1" x14ac:dyDescent="0.35">
      <c r="A176" s="22" t="s">
        <v>182</v>
      </c>
      <c r="B176" s="11" t="s">
        <v>44</v>
      </c>
      <c r="D176" s="2"/>
      <c r="E176" s="60"/>
      <c r="F176" s="93"/>
      <c r="G176" s="94"/>
      <c r="H176" s="93"/>
      <c r="I176" s="93">
        <v>0.13</v>
      </c>
      <c r="J176" s="94"/>
      <c r="K176" s="93"/>
      <c r="L176" s="103">
        <v>0.21</v>
      </c>
      <c r="M176" s="61"/>
      <c r="N176" s="92"/>
      <c r="O176" s="92"/>
      <c r="P176" s="96"/>
      <c r="Q176" s="92"/>
      <c r="R176" s="92"/>
      <c r="S176" s="96"/>
      <c r="U176" s="130"/>
      <c r="W176" s="194"/>
    </row>
    <row r="177" spans="1:23" customFormat="1" x14ac:dyDescent="0.35">
      <c r="A177" s="22" t="s">
        <v>183</v>
      </c>
      <c r="B177" s="11" t="s">
        <v>45</v>
      </c>
      <c r="D177" s="2"/>
      <c r="E177" s="60"/>
      <c r="F177" s="93"/>
      <c r="G177" s="94"/>
      <c r="H177" s="93"/>
      <c r="I177" s="93">
        <v>0.23</v>
      </c>
      <c r="J177" s="94"/>
      <c r="K177" s="93"/>
      <c r="L177" s="103">
        <v>0.34</v>
      </c>
      <c r="M177" s="61"/>
      <c r="N177" s="92"/>
      <c r="O177" s="92"/>
      <c r="P177" s="96"/>
      <c r="Q177" s="92"/>
      <c r="R177" s="92"/>
      <c r="S177" s="96"/>
      <c r="U177" s="129"/>
      <c r="W177" s="194"/>
    </row>
    <row r="178" spans="1:23" customFormat="1" x14ac:dyDescent="0.35">
      <c r="A178" s="22" t="s">
        <v>184</v>
      </c>
      <c r="B178" s="11" t="s">
        <v>19</v>
      </c>
      <c r="D178" s="2"/>
      <c r="E178" s="60"/>
      <c r="F178" s="93"/>
      <c r="G178" s="94"/>
      <c r="H178" s="93"/>
      <c r="I178" s="60">
        <v>0</v>
      </c>
      <c r="J178" s="94"/>
      <c r="K178" s="93"/>
      <c r="L178" s="103">
        <v>1</v>
      </c>
      <c r="M178" s="61"/>
      <c r="N178" s="92"/>
      <c r="O178" s="92"/>
      <c r="P178" s="96"/>
      <c r="Q178" s="92"/>
      <c r="R178" s="92"/>
      <c r="S178" s="96"/>
      <c r="U178" s="22"/>
      <c r="W178" s="194"/>
    </row>
    <row r="179" spans="1:23" customFormat="1" x14ac:dyDescent="0.35">
      <c r="A179" s="22"/>
      <c r="B179" s="10"/>
      <c r="D179" s="2"/>
      <c r="E179" s="60"/>
      <c r="F179" s="60"/>
      <c r="G179" s="61"/>
      <c r="H179" s="60"/>
      <c r="I179" s="60"/>
      <c r="J179" s="61"/>
      <c r="K179" s="60"/>
      <c r="L179" s="18"/>
      <c r="M179" s="61"/>
      <c r="N179" s="92"/>
      <c r="O179" s="92"/>
      <c r="P179" s="96"/>
      <c r="Q179" s="92"/>
      <c r="R179" s="92"/>
      <c r="S179" s="96"/>
      <c r="U179" s="22"/>
      <c r="W179" s="194"/>
    </row>
    <row r="180" spans="1:23" customFormat="1" x14ac:dyDescent="0.35">
      <c r="A180" s="1">
        <v>8</v>
      </c>
      <c r="B180" s="20" t="s">
        <v>59</v>
      </c>
      <c r="D180" s="2"/>
      <c r="E180" s="60"/>
      <c r="F180" s="60"/>
      <c r="G180" s="61"/>
      <c r="H180" s="60"/>
      <c r="I180" s="60"/>
      <c r="J180" s="61"/>
      <c r="K180" s="60"/>
      <c r="L180" s="18"/>
      <c r="M180" s="61"/>
      <c r="N180" s="92"/>
      <c r="O180" s="92"/>
      <c r="P180" s="96"/>
      <c r="Q180" s="92"/>
      <c r="R180" s="92"/>
      <c r="S180" s="96"/>
      <c r="U180" s="22"/>
      <c r="W180" s="194"/>
    </row>
    <row r="181" spans="1:23" customFormat="1" x14ac:dyDescent="0.35">
      <c r="A181" s="22">
        <v>8.1</v>
      </c>
      <c r="B181" s="10" t="s">
        <v>188</v>
      </c>
      <c r="D181" s="2"/>
      <c r="E181" s="60"/>
      <c r="F181" s="220"/>
      <c r="G181" s="94"/>
      <c r="H181" s="93"/>
      <c r="I181" s="221">
        <v>1.64E-6</v>
      </c>
      <c r="J181" s="222"/>
      <c r="K181" s="223"/>
      <c r="L181" s="221">
        <v>1.64E-6</v>
      </c>
      <c r="M181" s="61"/>
      <c r="N181" s="92"/>
      <c r="O181" s="92"/>
      <c r="P181" s="96"/>
      <c r="Q181" s="92"/>
      <c r="R181" s="92"/>
      <c r="S181" s="96"/>
      <c r="U181" s="22"/>
      <c r="W181" s="194"/>
    </row>
    <row r="182" spans="1:23" customFormat="1" x14ac:dyDescent="0.35">
      <c r="A182" s="22">
        <v>8.1999999999999993</v>
      </c>
      <c r="B182" s="10" t="s">
        <v>193</v>
      </c>
      <c r="D182" s="2"/>
      <c r="E182" s="60"/>
      <c r="F182" s="93"/>
      <c r="G182" s="94"/>
      <c r="H182" s="93"/>
      <c r="I182" s="137">
        <v>1.3169999999999999E-5</v>
      </c>
      <c r="J182" s="94"/>
      <c r="K182" s="93"/>
      <c r="L182" s="137">
        <v>1.366E-5</v>
      </c>
      <c r="M182" s="61"/>
      <c r="N182" s="92"/>
      <c r="O182" s="92"/>
      <c r="P182" s="96"/>
      <c r="Q182" s="92"/>
      <c r="R182" s="92"/>
      <c r="S182" s="96"/>
      <c r="U182" s="22"/>
      <c r="W182" s="194"/>
    </row>
    <row r="183" spans="1:23" x14ac:dyDescent="0.35">
      <c r="A183" s="22"/>
      <c r="B183"/>
      <c r="C183"/>
      <c r="D183" s="2"/>
      <c r="E183" s="60"/>
      <c r="F183" s="60"/>
      <c r="G183" s="61"/>
      <c r="H183" s="60"/>
      <c r="I183" s="60"/>
      <c r="J183" s="61"/>
      <c r="K183" s="60"/>
      <c r="M183" s="61"/>
      <c r="N183" s="92"/>
      <c r="O183" s="92"/>
      <c r="P183" s="96"/>
      <c r="Q183" s="92"/>
      <c r="R183" s="92"/>
      <c r="S183" s="96"/>
      <c r="T183"/>
      <c r="U183" s="22"/>
      <c r="W183" s="194"/>
    </row>
    <row r="184" spans="1:23" x14ac:dyDescent="0.35">
      <c r="A184" s="1">
        <v>9</v>
      </c>
      <c r="B184" s="20" t="s">
        <v>6</v>
      </c>
      <c r="C184"/>
      <c r="D184" s="2"/>
      <c r="E184" s="60"/>
      <c r="F184" s="60"/>
      <c r="G184" s="61"/>
      <c r="H184" s="60"/>
      <c r="I184" s="60"/>
      <c r="J184" s="61"/>
      <c r="K184" s="60"/>
      <c r="M184" s="61"/>
      <c r="N184" s="92"/>
      <c r="O184" s="92"/>
      <c r="P184" s="96"/>
      <c r="Q184" s="92"/>
      <c r="R184" s="92"/>
      <c r="S184" s="96"/>
      <c r="T184"/>
      <c r="U184" s="22"/>
      <c r="W184" s="194"/>
    </row>
    <row r="185" spans="1:23" ht="29" x14ac:dyDescent="0.35">
      <c r="A185" s="144">
        <v>9.1</v>
      </c>
      <c r="B185" s="132" t="s">
        <v>194</v>
      </c>
      <c r="C185" s="133"/>
      <c r="D185" s="145"/>
      <c r="E185" s="163"/>
      <c r="F185" s="164"/>
      <c r="G185" s="165"/>
      <c r="H185" s="164"/>
      <c r="I185" s="166">
        <v>790.67</v>
      </c>
      <c r="J185" s="165"/>
      <c r="K185" s="164"/>
      <c r="L185" s="166">
        <v>473.37</v>
      </c>
      <c r="M185" s="167"/>
      <c r="N185" s="168"/>
      <c r="O185" s="168"/>
      <c r="P185" s="169"/>
      <c r="Q185" s="168"/>
      <c r="R185" s="168"/>
      <c r="S185" s="169"/>
      <c r="T185" s="29"/>
      <c r="U185" s="128" t="s">
        <v>299</v>
      </c>
      <c r="W185" s="194"/>
    </row>
    <row r="186" spans="1:23" ht="29" x14ac:dyDescent="0.35">
      <c r="A186" s="144">
        <v>9.1999999999999993</v>
      </c>
      <c r="B186" s="144" t="s">
        <v>185</v>
      </c>
      <c r="C186" s="29"/>
      <c r="D186" s="145"/>
      <c r="E186" s="163"/>
      <c r="F186" s="164"/>
      <c r="G186" s="165"/>
      <c r="H186" s="164"/>
      <c r="I186" s="219">
        <v>0.33500000000000002</v>
      </c>
      <c r="J186" s="165"/>
      <c r="K186" s="164"/>
      <c r="L186" s="219">
        <v>0.39800000000000002</v>
      </c>
      <c r="M186" s="167"/>
      <c r="N186" s="168"/>
      <c r="O186" s="168"/>
      <c r="P186" s="169"/>
      <c r="Q186" s="168"/>
      <c r="R186" s="168"/>
      <c r="S186" s="169"/>
      <c r="T186" s="29"/>
      <c r="U186" s="128" t="s">
        <v>303</v>
      </c>
      <c r="W186" s="194"/>
    </row>
    <row r="187" spans="1:23" s="12" customFormat="1" x14ac:dyDescent="0.35">
      <c r="A187" s="27"/>
      <c r="B187" s="14"/>
      <c r="D187" s="13"/>
      <c r="E187" s="64"/>
      <c r="F187" s="64"/>
      <c r="G187" s="65"/>
      <c r="H187" s="64"/>
      <c r="I187" s="64"/>
      <c r="J187" s="65"/>
      <c r="K187" s="64"/>
      <c r="L187" s="64"/>
      <c r="M187" s="65"/>
      <c r="N187" s="64"/>
      <c r="O187" s="64"/>
      <c r="P187" s="65"/>
      <c r="Q187" s="64"/>
      <c r="R187" s="64"/>
      <c r="S187" s="65"/>
      <c r="U187" s="27"/>
      <c r="W187" s="196"/>
    </row>
    <row r="188" spans="1:23" x14ac:dyDescent="0.35">
      <c r="B188" s="17"/>
      <c r="C188" s="17"/>
      <c r="D188" s="17"/>
      <c r="E188" s="68"/>
      <c r="F188" s="68"/>
      <c r="G188" s="68"/>
      <c r="H188" s="68"/>
      <c r="I188" s="68"/>
      <c r="J188" s="68"/>
      <c r="K188" s="68"/>
      <c r="L188" s="68"/>
      <c r="M188" s="68"/>
      <c r="N188" s="68"/>
      <c r="O188" s="68"/>
      <c r="P188" s="68"/>
      <c r="Q188" s="68"/>
      <c r="R188" s="68"/>
      <c r="S188" s="68"/>
      <c r="T188" s="17"/>
      <c r="U188" s="17"/>
      <c r="W188" s="194"/>
    </row>
    <row r="189" spans="1:23" s="16" customFormat="1" ht="18.5" x14ac:dyDescent="0.45">
      <c r="A189" s="25"/>
      <c r="B189" s="15" t="s">
        <v>50</v>
      </c>
      <c r="E189" s="67"/>
      <c r="F189" s="67"/>
      <c r="G189" s="67"/>
      <c r="H189" s="67"/>
      <c r="I189" s="67"/>
      <c r="J189" s="67"/>
      <c r="K189" s="67"/>
      <c r="L189" s="67"/>
      <c r="M189" s="67"/>
      <c r="N189" s="67"/>
      <c r="O189" s="67"/>
      <c r="P189" s="67"/>
      <c r="Q189" s="67"/>
      <c r="R189" s="67"/>
      <c r="S189" s="67"/>
      <c r="U189" s="25"/>
      <c r="W189" s="195"/>
    </row>
    <row r="190" spans="1:23" customFormat="1" x14ac:dyDescent="0.35">
      <c r="A190" s="22"/>
      <c r="D190" s="2"/>
      <c r="E190" s="60"/>
      <c r="F190" s="60"/>
      <c r="G190" s="61"/>
      <c r="H190" s="60"/>
      <c r="I190" s="60"/>
      <c r="J190" s="61"/>
      <c r="K190" s="60"/>
      <c r="L190" s="60"/>
      <c r="M190" s="61"/>
      <c r="N190" s="60"/>
      <c r="O190" s="60"/>
      <c r="P190" s="61"/>
      <c r="Q190" s="60"/>
      <c r="R190" s="60"/>
      <c r="S190" s="61"/>
      <c r="U190" s="22"/>
      <c r="W190" s="194"/>
    </row>
    <row r="191" spans="1:23" customFormat="1" x14ac:dyDescent="0.35">
      <c r="A191" s="22"/>
      <c r="B191" s="40" t="s">
        <v>58</v>
      </c>
      <c r="D191" s="2"/>
      <c r="E191" s="60"/>
      <c r="F191" s="60"/>
      <c r="G191" s="61"/>
      <c r="H191" s="60"/>
      <c r="I191" s="60"/>
      <c r="J191" s="61"/>
      <c r="K191" s="60"/>
      <c r="L191" s="60"/>
      <c r="M191" s="61"/>
      <c r="N191" s="60"/>
      <c r="O191" s="60"/>
      <c r="P191" s="61"/>
      <c r="Q191" s="60"/>
      <c r="R191" s="60"/>
      <c r="S191" s="61"/>
      <c r="U191" s="22"/>
      <c r="W191" s="194"/>
    </row>
    <row r="192" spans="1:23" customFormat="1" x14ac:dyDescent="0.35">
      <c r="A192" s="22"/>
      <c r="B192" s="11"/>
      <c r="D192" s="2"/>
      <c r="E192" s="60"/>
      <c r="F192" s="60"/>
      <c r="G192" s="61"/>
      <c r="H192" s="60"/>
      <c r="I192" s="60"/>
      <c r="J192" s="61"/>
      <c r="K192" s="60"/>
      <c r="L192" s="60"/>
      <c r="M192" s="61"/>
      <c r="N192" s="60"/>
      <c r="O192" s="60"/>
      <c r="P192" s="61"/>
      <c r="Q192" s="60"/>
      <c r="R192" s="60"/>
      <c r="S192" s="61"/>
      <c r="U192" s="22"/>
      <c r="W192" s="194"/>
    </row>
    <row r="193" spans="1:23" s="12" customFormat="1" ht="15" thickBot="1" x14ac:dyDescent="0.4">
      <c r="A193" s="27"/>
      <c r="B193" s="36"/>
      <c r="D193" s="13"/>
      <c r="E193" s="64"/>
      <c r="F193" s="64"/>
      <c r="G193" s="65"/>
      <c r="H193" s="64"/>
      <c r="I193" s="64"/>
      <c r="J193" s="65"/>
      <c r="K193" s="64"/>
      <c r="L193" s="64"/>
      <c r="M193" s="65"/>
      <c r="N193" s="64"/>
      <c r="O193" s="64"/>
      <c r="P193" s="65"/>
      <c r="Q193" s="64"/>
      <c r="R193" s="64"/>
      <c r="S193" s="65"/>
      <c r="U193" s="27"/>
      <c r="W193" s="198"/>
    </row>
    <row r="194" spans="1:23" ht="15" thickTop="1" x14ac:dyDescent="0.35">
      <c r="C194"/>
      <c r="D194"/>
      <c r="E194"/>
      <c r="F194"/>
      <c r="G194"/>
      <c r="H194"/>
      <c r="I194"/>
      <c r="J194"/>
      <c r="K194"/>
      <c r="L194"/>
      <c r="M194"/>
      <c r="N194"/>
      <c r="O194"/>
      <c r="P194"/>
      <c r="Q194"/>
      <c r="R194"/>
      <c r="S194"/>
      <c r="T194"/>
      <c r="U194" s="22"/>
    </row>
    <row r="195" spans="1:23" x14ac:dyDescent="0.35">
      <c r="B195" s="101" t="s">
        <v>265</v>
      </c>
      <c r="C195"/>
      <c r="D195"/>
      <c r="E195"/>
      <c r="F195"/>
      <c r="G195"/>
      <c r="H195"/>
      <c r="I195"/>
      <c r="J195"/>
      <c r="K195"/>
      <c r="L195"/>
      <c r="M195"/>
      <c r="N195"/>
      <c r="O195"/>
      <c r="P195"/>
      <c r="Q195"/>
      <c r="R195"/>
      <c r="S195"/>
      <c r="T195"/>
      <c r="U195" s="22"/>
    </row>
    <row r="196" spans="1:23" x14ac:dyDescent="0.35">
      <c r="C196"/>
      <c r="D196"/>
      <c r="E196"/>
      <c r="F196"/>
      <c r="G196"/>
      <c r="H196"/>
      <c r="I196"/>
      <c r="J196"/>
      <c r="K196"/>
      <c r="L196"/>
      <c r="M196"/>
      <c r="N196"/>
      <c r="O196"/>
      <c r="P196"/>
      <c r="Q196"/>
      <c r="R196"/>
      <c r="S196"/>
      <c r="T196"/>
      <c r="U196" s="22"/>
    </row>
  </sheetData>
  <mergeCells count="5">
    <mergeCell ref="C1:U1"/>
    <mergeCell ref="B12:C12"/>
    <mergeCell ref="F120:R120"/>
    <mergeCell ref="U171:U173"/>
    <mergeCell ref="U75:U76"/>
  </mergeCells>
  <dataValidations disablePrompts="1" count="1">
    <dataValidation type="list" allowBlank="1" showInputMessage="1" showErrorMessage="1" sqref="F120" xr:uid="{00000000-0002-0000-0000-000000000000}">
      <formula1>list_GenerationBasis</formula1>
    </dataValidation>
  </dataValidations>
  <pageMargins left="0.45" right="0.45" top="0.5" bottom="0.5" header="0.3" footer="0.3"/>
  <pageSetup paperSize="5" scale="59" fitToHeight="0" orientation="landscape" r:id="rId1"/>
  <headerFooter>
    <oddFooter>&amp;R&amp;P&amp;L&amp;"Calibri"&amp;11&amp;K000000© 2018 Edison Electric Institute.  All rights reserved.  _x000D_&amp;1#&amp;"Calibri"&amp;14&amp;K000000Business Use</oddFooter>
  </headerFooter>
  <ignoredErrors>
    <ignoredError sqref="A144 A145 A146 A161:A166 A158:A159 A157 A156 A148:A149 A150:A152 A147 A153:A15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64DA-3904-45D1-A2AC-6F56295C9F18}">
  <sheetPr>
    <tabColor rgb="FF0070C0"/>
    <pageSetUpPr fitToPage="1"/>
  </sheetPr>
  <dimension ref="A1:AK77"/>
  <sheetViews>
    <sheetView showGridLines="0" zoomScale="80" zoomScaleNormal="80" zoomScaleSheetLayoutView="100" workbookViewId="0">
      <pane ySplit="14" topLeftCell="A15" activePane="bottomLeft" state="frozen"/>
      <selection pane="bottomLeft" activeCell="U26" sqref="U26"/>
    </sheetView>
  </sheetViews>
  <sheetFormatPr defaultRowHeight="14.5" outlineLevelRow="1" x14ac:dyDescent="0.35"/>
  <cols>
    <col min="1" max="1" width="8.1796875" style="144" bestFit="1" customWidth="1"/>
    <col min="2" max="2" width="28.54296875" style="29" customWidth="1"/>
    <col min="3" max="3" width="70.26953125" style="29" customWidth="1"/>
    <col min="4" max="5" width="2.1796875" style="29" customWidth="1"/>
    <col min="6" max="6" width="8.7265625" style="29"/>
    <col min="7" max="8" width="2.1796875" style="29" customWidth="1"/>
    <col min="9" max="9" width="16.453125" style="185" customWidth="1"/>
    <col min="10" max="11" width="2.1796875" style="29" customWidth="1"/>
    <col min="12" max="12" width="12.1796875" style="225" bestFit="1" customWidth="1"/>
    <col min="13" max="14" width="2.1796875" style="29" customWidth="1"/>
    <col min="15" max="15" width="8.7265625" style="29"/>
    <col min="16" max="17" width="2.1796875" style="29" customWidth="1"/>
    <col min="18" max="18" width="8.7265625" style="29"/>
    <col min="19" max="20" width="2.1796875" style="29" customWidth="1"/>
    <col min="21" max="21" width="60.7265625" style="30" customWidth="1"/>
    <col min="22" max="23" width="2.1796875" style="29" customWidth="1"/>
    <col min="24" max="24" width="68.1796875" style="30" customWidth="1"/>
    <col min="25" max="25" width="2.1796875" style="29" customWidth="1"/>
    <col min="26" max="26" width="9.1796875" customWidth="1"/>
    <col min="27" max="27" width="10.1796875" customWidth="1"/>
  </cols>
  <sheetData>
    <row r="1" spans="1:37" ht="50.25" customHeight="1" x14ac:dyDescent="0.35">
      <c r="A1" s="302"/>
      <c r="B1" s="301"/>
      <c r="C1" s="299" t="s">
        <v>255</v>
      </c>
      <c r="D1" s="299"/>
      <c r="E1" s="299"/>
      <c r="F1" s="299"/>
      <c r="G1" s="299"/>
      <c r="H1" s="299"/>
      <c r="I1" s="300"/>
      <c r="J1" s="299"/>
      <c r="K1" s="299"/>
      <c r="L1" s="300"/>
      <c r="M1" s="299"/>
      <c r="N1" s="299"/>
      <c r="O1" s="299"/>
      <c r="P1" s="299"/>
      <c r="Q1" s="299"/>
      <c r="R1" s="299"/>
      <c r="S1" s="299"/>
      <c r="T1" s="299"/>
      <c r="U1" s="299"/>
      <c r="V1" s="299"/>
      <c r="W1" s="299"/>
      <c r="X1" s="299"/>
      <c r="Y1" s="299"/>
      <c r="Z1" s="299"/>
      <c r="AA1" s="299"/>
      <c r="AB1" s="299"/>
      <c r="AC1" s="299"/>
      <c r="AD1" s="299"/>
      <c r="AE1" s="299"/>
      <c r="AF1" s="299"/>
      <c r="AG1" s="299"/>
      <c r="AH1" s="298"/>
      <c r="AI1" s="298"/>
      <c r="AJ1" s="298"/>
      <c r="AK1" s="298"/>
    </row>
    <row r="2" spans="1:37" outlineLevel="1" collapsed="1" x14ac:dyDescent="0.35">
      <c r="A2"/>
      <c r="B2" s="188" t="s">
        <v>21</v>
      </c>
      <c r="C2" s="294" t="s">
        <v>281</v>
      </c>
      <c r="D2" s="295"/>
      <c r="E2" s="295"/>
      <c r="F2" s="295"/>
      <c r="G2" s="295"/>
      <c r="H2" s="295"/>
      <c r="I2" s="297"/>
      <c r="J2" s="295"/>
      <c r="K2" s="295"/>
      <c r="L2" s="296"/>
      <c r="M2" s="295"/>
      <c r="N2" s="295"/>
      <c r="O2" s="295"/>
      <c r="P2" s="295"/>
      <c r="Q2" s="295"/>
      <c r="R2" s="295"/>
      <c r="S2" s="295"/>
      <c r="T2" s="295"/>
      <c r="U2" s="295"/>
      <c r="V2" s="295"/>
      <c r="W2" s="295"/>
      <c r="X2" s="295"/>
      <c r="Y2" s="295"/>
      <c r="Z2" s="287"/>
      <c r="AA2" s="287"/>
      <c r="AB2" s="287"/>
      <c r="AC2" s="287"/>
      <c r="AD2" s="287"/>
      <c r="AE2" s="1"/>
      <c r="AF2" s="287"/>
      <c r="AG2" s="287"/>
      <c r="AH2" s="1"/>
      <c r="AI2" s="287"/>
      <c r="AJ2" s="287"/>
      <c r="AK2" s="22"/>
    </row>
    <row r="3" spans="1:37" outlineLevel="1" x14ac:dyDescent="0.35">
      <c r="A3"/>
      <c r="B3" s="188" t="s">
        <v>38</v>
      </c>
      <c r="C3" s="254" t="s">
        <v>287</v>
      </c>
      <c r="D3" s="295"/>
      <c r="E3" s="295"/>
      <c r="F3" s="295"/>
      <c r="G3" s="295"/>
      <c r="H3" s="295"/>
      <c r="I3" s="297"/>
      <c r="J3" s="295"/>
      <c r="K3" s="295"/>
      <c r="L3" s="296"/>
      <c r="M3" s="295"/>
      <c r="N3" s="295"/>
      <c r="O3" s="295"/>
      <c r="P3" s="295"/>
      <c r="Q3" s="295"/>
      <c r="R3" s="295"/>
      <c r="S3" s="295"/>
      <c r="T3" s="295"/>
      <c r="U3" s="295"/>
      <c r="V3" s="295"/>
      <c r="W3" s="295"/>
      <c r="X3" s="295"/>
      <c r="Y3" s="295"/>
      <c r="Z3" s="287"/>
      <c r="AA3" s="287"/>
      <c r="AB3" s="287"/>
      <c r="AC3" s="287"/>
      <c r="AD3" s="287"/>
      <c r="AE3" s="1"/>
      <c r="AF3" s="287"/>
      <c r="AG3" s="287"/>
      <c r="AH3" s="1"/>
      <c r="AI3" s="287"/>
      <c r="AJ3" s="287"/>
      <c r="AK3" s="22"/>
    </row>
    <row r="4" spans="1:37" outlineLevel="1" x14ac:dyDescent="0.35">
      <c r="A4"/>
      <c r="B4" s="188" t="s">
        <v>3</v>
      </c>
      <c r="C4" s="254" t="s">
        <v>293</v>
      </c>
      <c r="D4" s="291"/>
      <c r="E4" s="291"/>
      <c r="F4" s="291"/>
      <c r="G4" s="291"/>
      <c r="H4" s="291"/>
      <c r="I4" s="293"/>
      <c r="J4" s="291"/>
      <c r="K4" s="291"/>
      <c r="L4" s="292"/>
      <c r="M4" s="291"/>
      <c r="N4" s="291"/>
      <c r="O4" s="291"/>
      <c r="P4" s="291"/>
      <c r="Q4" s="291"/>
      <c r="R4" s="291"/>
      <c r="S4" s="291"/>
      <c r="T4" s="291"/>
      <c r="U4" s="291"/>
      <c r="V4" s="291"/>
      <c r="W4" s="291"/>
      <c r="X4" s="291"/>
      <c r="Y4" s="291"/>
      <c r="Z4" s="287"/>
      <c r="AA4" s="287"/>
      <c r="AB4" s="287"/>
      <c r="AC4" s="287"/>
      <c r="AD4" s="287"/>
      <c r="AE4" s="1"/>
      <c r="AF4" s="287"/>
      <c r="AG4" s="287"/>
      <c r="AH4" s="1"/>
      <c r="AI4" s="287"/>
      <c r="AJ4" s="287"/>
      <c r="AK4" s="22"/>
    </row>
    <row r="5" spans="1:37" outlineLevel="1" x14ac:dyDescent="0.35">
      <c r="A5"/>
      <c r="B5" s="188" t="s">
        <v>4</v>
      </c>
      <c r="C5" s="254" t="s">
        <v>292</v>
      </c>
      <c r="D5" s="295"/>
      <c r="E5" s="295"/>
      <c r="F5" s="295"/>
      <c r="G5" s="295"/>
      <c r="H5" s="295"/>
      <c r="I5" s="297"/>
      <c r="J5" s="295"/>
      <c r="K5" s="295"/>
      <c r="L5" s="296"/>
      <c r="M5" s="295"/>
      <c r="N5" s="295"/>
      <c r="O5" s="295"/>
      <c r="P5" s="295"/>
      <c r="Q5" s="295"/>
      <c r="R5" s="295"/>
      <c r="S5" s="295"/>
      <c r="T5" s="295"/>
      <c r="U5" s="295"/>
      <c r="V5" s="295"/>
      <c r="W5" s="295"/>
      <c r="X5" s="295"/>
      <c r="Y5" s="295"/>
      <c r="Z5" s="287"/>
      <c r="AA5" s="287"/>
      <c r="AB5" s="287"/>
      <c r="AC5" s="287"/>
      <c r="AD5" s="287"/>
      <c r="AE5" s="1"/>
      <c r="AF5" s="287"/>
      <c r="AG5" s="287"/>
      <c r="AH5" s="1"/>
      <c r="AI5" s="287"/>
      <c r="AJ5" s="287"/>
      <c r="AK5" s="22"/>
    </row>
    <row r="6" spans="1:37" outlineLevel="1" x14ac:dyDescent="0.35">
      <c r="A6"/>
      <c r="B6" s="188" t="s">
        <v>43</v>
      </c>
      <c r="C6" s="294" t="s">
        <v>284</v>
      </c>
      <c r="D6" s="291"/>
      <c r="E6" s="291"/>
      <c r="F6" s="291"/>
      <c r="G6" s="291"/>
      <c r="H6" s="291"/>
      <c r="I6" s="293"/>
      <c r="J6" s="291"/>
      <c r="K6" s="291"/>
      <c r="L6" s="292"/>
      <c r="M6" s="291"/>
      <c r="N6" s="291"/>
      <c r="O6" s="291"/>
      <c r="P6" s="291"/>
      <c r="Q6" s="291"/>
      <c r="R6" s="291"/>
      <c r="S6" s="291"/>
      <c r="T6" s="291"/>
      <c r="U6" s="291"/>
      <c r="V6" s="291"/>
      <c r="W6" s="291"/>
      <c r="X6" s="291"/>
      <c r="Y6" s="291"/>
      <c r="Z6" s="287"/>
      <c r="AA6" s="287"/>
      <c r="AB6" s="287"/>
      <c r="AC6" s="287"/>
      <c r="AD6" s="287"/>
      <c r="AE6" s="1"/>
      <c r="AF6" s="287"/>
      <c r="AG6" s="287"/>
      <c r="AH6" s="1"/>
      <c r="AI6" s="287"/>
      <c r="AJ6" s="287"/>
      <c r="AK6" s="22"/>
    </row>
    <row r="7" spans="1:37" outlineLevel="1" x14ac:dyDescent="0.35">
      <c r="A7"/>
      <c r="B7" s="266" t="s">
        <v>2</v>
      </c>
      <c r="C7" s="199">
        <v>44074</v>
      </c>
      <c r="D7" s="288"/>
      <c r="E7" s="288"/>
      <c r="F7" s="288"/>
      <c r="G7" s="288"/>
      <c r="H7" s="288"/>
      <c r="I7" s="290"/>
      <c r="J7" s="288"/>
      <c r="K7" s="288"/>
      <c r="L7" s="289"/>
      <c r="M7" s="288"/>
      <c r="N7" s="288"/>
      <c r="O7" s="288"/>
      <c r="P7" s="288"/>
      <c r="Q7" s="288"/>
      <c r="R7" s="288"/>
      <c r="S7" s="288"/>
      <c r="T7" s="288"/>
      <c r="U7" s="288"/>
      <c r="V7" s="288"/>
      <c r="W7" s="288"/>
      <c r="X7" s="288"/>
      <c r="Y7" s="288"/>
      <c r="Z7" s="287"/>
      <c r="AA7" s="287"/>
      <c r="AB7" s="287"/>
      <c r="AC7" s="287"/>
      <c r="AD7" s="287"/>
      <c r="AE7" s="1"/>
      <c r="AF7" s="287"/>
      <c r="AG7" s="287"/>
      <c r="AH7" s="1"/>
      <c r="AI7" s="287"/>
      <c r="AJ7" s="287"/>
      <c r="AK7" s="22"/>
    </row>
    <row r="8" spans="1:37" outlineLevel="1" x14ac:dyDescent="0.35">
      <c r="A8"/>
      <c r="B8" s="266"/>
      <c r="C8" s="288"/>
      <c r="D8" s="288"/>
      <c r="E8" s="288"/>
      <c r="F8" s="288"/>
      <c r="G8" s="288"/>
      <c r="H8" s="288"/>
      <c r="I8" s="290"/>
      <c r="J8" s="288"/>
      <c r="K8" s="288"/>
      <c r="L8" s="289"/>
      <c r="M8" s="288"/>
      <c r="N8" s="288"/>
      <c r="O8" s="288"/>
      <c r="P8" s="288"/>
      <c r="Q8" s="288"/>
      <c r="R8" s="288"/>
      <c r="S8" s="288"/>
      <c r="T8" s="288"/>
      <c r="U8" s="288"/>
      <c r="V8" s="288"/>
      <c r="W8" s="288"/>
      <c r="X8" s="288"/>
      <c r="Y8" s="288"/>
      <c r="Z8" s="287"/>
      <c r="AA8" s="287"/>
      <c r="AB8" s="287"/>
      <c r="AC8" s="287"/>
      <c r="AD8" s="287"/>
      <c r="AE8" s="1"/>
      <c r="AF8" s="287"/>
      <c r="AG8" s="287"/>
      <c r="AH8" s="1"/>
      <c r="AI8" s="287"/>
      <c r="AJ8" s="287"/>
      <c r="AK8" s="22"/>
    </row>
    <row r="9" spans="1:37" s="12" customFormat="1" x14ac:dyDescent="0.35">
      <c r="B9" s="113"/>
      <c r="C9" s="284"/>
      <c r="D9" s="284"/>
      <c r="E9" s="284"/>
      <c r="F9" s="284"/>
      <c r="G9" s="284"/>
      <c r="H9" s="284"/>
      <c r="I9" s="286"/>
      <c r="J9" s="284"/>
      <c r="K9" s="284"/>
      <c r="L9" s="285"/>
      <c r="M9" s="284"/>
      <c r="N9" s="284"/>
      <c r="O9" s="284"/>
      <c r="P9" s="284"/>
      <c r="Q9" s="284"/>
      <c r="R9" s="284"/>
      <c r="S9" s="284"/>
      <c r="T9" s="284"/>
      <c r="U9" s="284"/>
      <c r="V9" s="284"/>
      <c r="W9" s="284"/>
      <c r="X9" s="284"/>
      <c r="Y9" s="284"/>
      <c r="Z9" s="283"/>
      <c r="AA9" s="283"/>
      <c r="AB9" s="283"/>
      <c r="AC9" s="283"/>
      <c r="AD9" s="283"/>
      <c r="AE9" s="114"/>
      <c r="AF9" s="283"/>
      <c r="AG9" s="283"/>
      <c r="AH9" s="114"/>
      <c r="AI9" s="283"/>
      <c r="AJ9" s="283"/>
      <c r="AK9" s="27"/>
    </row>
    <row r="10" spans="1:37" s="106" customFormat="1" ht="6" customHeight="1" x14ac:dyDescent="0.35">
      <c r="A10" s="267"/>
      <c r="B10" s="277"/>
      <c r="C10" s="282"/>
      <c r="D10" s="115"/>
      <c r="E10" s="275"/>
      <c r="F10" s="274"/>
      <c r="G10" s="115"/>
      <c r="H10" s="282"/>
      <c r="I10" s="276"/>
      <c r="J10" s="115"/>
      <c r="K10" s="275"/>
      <c r="L10" s="276"/>
      <c r="M10" s="115"/>
      <c r="N10" s="275"/>
      <c r="O10" s="274"/>
      <c r="P10" s="115"/>
      <c r="Q10" s="275"/>
      <c r="R10" s="274"/>
      <c r="S10" s="115"/>
      <c r="T10" s="282"/>
      <c r="U10" s="282"/>
      <c r="V10" s="115"/>
      <c r="W10" s="282"/>
      <c r="X10" s="282"/>
      <c r="Y10" s="282"/>
      <c r="Z10" s="270"/>
      <c r="AA10" s="270"/>
      <c r="AB10" s="270"/>
      <c r="AC10" s="270"/>
      <c r="AD10" s="270"/>
      <c r="AE10" s="104"/>
      <c r="AF10" s="270"/>
      <c r="AG10" s="270"/>
      <c r="AH10" s="104"/>
      <c r="AI10" s="270"/>
      <c r="AJ10" s="270"/>
      <c r="AK10" s="105"/>
    </row>
    <row r="11" spans="1:37" s="106" customFormat="1" x14ac:dyDescent="0.35">
      <c r="A11" s="278"/>
      <c r="B11" s="277"/>
      <c r="C11" s="277"/>
      <c r="D11" s="116"/>
      <c r="E11" s="279"/>
      <c r="F11" s="279" t="s">
        <v>54</v>
      </c>
      <c r="G11" s="116"/>
      <c r="H11" s="279"/>
      <c r="I11" s="281" t="s">
        <v>1</v>
      </c>
      <c r="J11" s="116"/>
      <c r="K11" s="279"/>
      <c r="L11" s="281" t="s">
        <v>0</v>
      </c>
      <c r="M11" s="116"/>
      <c r="N11" s="279"/>
      <c r="O11" s="279" t="s">
        <v>52</v>
      </c>
      <c r="P11" s="116"/>
      <c r="Q11" s="279"/>
      <c r="R11" s="279" t="s">
        <v>53</v>
      </c>
      <c r="S11" s="116"/>
      <c r="T11" s="280"/>
      <c r="U11" s="272"/>
      <c r="V11" s="116"/>
      <c r="W11" s="280"/>
      <c r="X11" s="272"/>
      <c r="Y11" s="271"/>
      <c r="Z11" s="270"/>
      <c r="AA11" s="270"/>
      <c r="AB11" s="270"/>
      <c r="AC11" s="270"/>
      <c r="AD11" s="270"/>
      <c r="AE11" s="104"/>
      <c r="AF11" s="270"/>
      <c r="AG11" s="270"/>
      <c r="AH11" s="104"/>
      <c r="AI11" s="270"/>
      <c r="AJ11" s="270"/>
      <c r="AK11" s="105"/>
    </row>
    <row r="12" spans="1:37" s="106" customFormat="1" x14ac:dyDescent="0.35">
      <c r="A12" s="111" t="s">
        <v>22</v>
      </c>
      <c r="B12" s="335" t="s">
        <v>195</v>
      </c>
      <c r="C12" s="336"/>
      <c r="D12" s="116"/>
      <c r="E12" s="279"/>
      <c r="F12" s="112"/>
      <c r="G12" s="116"/>
      <c r="H12" s="279"/>
      <c r="I12" s="112">
        <v>2018</v>
      </c>
      <c r="J12" s="116"/>
      <c r="K12" s="279"/>
      <c r="L12" s="112">
        <v>2019</v>
      </c>
      <c r="M12" s="116"/>
      <c r="N12" s="279"/>
      <c r="O12" s="112">
        <v>2020</v>
      </c>
      <c r="P12" s="116"/>
      <c r="Q12" s="279"/>
      <c r="R12" s="112"/>
      <c r="S12" s="116"/>
      <c r="T12" s="267"/>
      <c r="U12" s="127" t="s">
        <v>323</v>
      </c>
      <c r="V12" s="116"/>
      <c r="W12" s="314"/>
      <c r="X12" s="127" t="s">
        <v>196</v>
      </c>
      <c r="Y12" s="271"/>
      <c r="Z12" s="270"/>
      <c r="AA12" s="270"/>
      <c r="AB12" s="270"/>
      <c r="AC12" s="270"/>
      <c r="AD12" s="270"/>
      <c r="AE12" s="104"/>
      <c r="AF12" s="270"/>
      <c r="AG12" s="270"/>
      <c r="AH12" s="104"/>
      <c r="AI12" s="270"/>
      <c r="AJ12" s="270"/>
      <c r="AK12" s="105"/>
    </row>
    <row r="13" spans="1:37" s="106" customFormat="1" x14ac:dyDescent="0.35">
      <c r="A13" s="278"/>
      <c r="B13" s="277"/>
      <c r="C13" s="277"/>
      <c r="D13" s="116"/>
      <c r="E13" s="275"/>
      <c r="F13" s="274"/>
      <c r="G13" s="116"/>
      <c r="H13" s="273"/>
      <c r="I13" s="276"/>
      <c r="J13" s="116"/>
      <c r="K13" s="275"/>
      <c r="L13" s="276"/>
      <c r="M13" s="116"/>
      <c r="N13" s="275"/>
      <c r="O13" s="274"/>
      <c r="P13" s="116"/>
      <c r="Q13" s="275"/>
      <c r="R13" s="274"/>
      <c r="S13" s="116"/>
      <c r="T13" s="273"/>
      <c r="U13" s="272"/>
      <c r="V13" s="116"/>
      <c r="W13" s="273"/>
      <c r="X13" s="272"/>
      <c r="Y13" s="271"/>
      <c r="Z13" s="270"/>
      <c r="AA13" s="270"/>
      <c r="AB13" s="270"/>
      <c r="AC13" s="270"/>
      <c r="AD13" s="270"/>
      <c r="AE13" s="104"/>
      <c r="AF13" s="270"/>
      <c r="AG13" s="270"/>
      <c r="AH13" s="104"/>
      <c r="AI13" s="270"/>
      <c r="AJ13" s="270"/>
      <c r="AK13" s="105"/>
    </row>
    <row r="14" spans="1:37" s="106" customFormat="1" ht="6" customHeight="1" x14ac:dyDescent="0.35">
      <c r="A14" s="267"/>
      <c r="B14" s="267"/>
      <c r="C14" s="267"/>
      <c r="D14" s="117"/>
      <c r="E14" s="268"/>
      <c r="F14" s="268"/>
      <c r="G14" s="117"/>
      <c r="H14" s="267"/>
      <c r="I14" s="269"/>
      <c r="J14" s="117"/>
      <c r="K14" s="268"/>
      <c r="L14" s="269"/>
      <c r="M14" s="117"/>
      <c r="N14" s="268"/>
      <c r="O14" s="268"/>
      <c r="P14" s="117"/>
      <c r="Q14" s="268"/>
      <c r="R14" s="268"/>
      <c r="S14" s="117"/>
      <c r="T14" s="267"/>
      <c r="U14" s="314"/>
      <c r="V14" s="315"/>
      <c r="W14" s="314"/>
      <c r="X14" s="314"/>
      <c r="Y14" s="267"/>
    </row>
    <row r="15" spans="1:37" x14ac:dyDescent="0.35">
      <c r="A15" s="29"/>
      <c r="E15" s="59"/>
      <c r="F15" s="59"/>
      <c r="G15" s="59"/>
      <c r="J15" s="59"/>
      <c r="K15" s="59"/>
      <c r="L15" s="185"/>
      <c r="M15" s="59"/>
      <c r="N15" s="59"/>
      <c r="O15" s="59"/>
      <c r="P15" s="59"/>
      <c r="Q15" s="59"/>
      <c r="R15" s="59"/>
      <c r="S15" s="59"/>
      <c r="U15" s="316"/>
      <c r="V15" s="316"/>
      <c r="W15" s="316"/>
      <c r="X15" s="316"/>
    </row>
    <row r="16" spans="1:37" s="122" customFormat="1" ht="18.5" x14ac:dyDescent="0.35">
      <c r="A16" s="119"/>
      <c r="B16" s="120" t="s">
        <v>256</v>
      </c>
      <c r="C16" s="121"/>
      <c r="D16" s="121"/>
      <c r="E16" s="121"/>
      <c r="F16" s="121"/>
      <c r="G16" s="121"/>
      <c r="H16" s="121"/>
      <c r="I16" s="180"/>
      <c r="J16" s="121"/>
      <c r="K16" s="121"/>
      <c r="L16" s="172"/>
      <c r="M16" s="121"/>
      <c r="N16" s="121"/>
      <c r="O16" s="121"/>
      <c r="P16" s="121"/>
      <c r="Q16" s="121"/>
      <c r="R16" s="121"/>
      <c r="S16" s="121"/>
      <c r="T16" s="121"/>
      <c r="U16" s="317"/>
      <c r="V16" s="317"/>
      <c r="W16" s="317"/>
      <c r="X16" s="317"/>
      <c r="Y16" s="121"/>
    </row>
    <row r="17" spans="1:27" x14ac:dyDescent="0.35">
      <c r="A17" s="161"/>
      <c r="B17" s="266"/>
      <c r="C17" s="188"/>
      <c r="E17" s="236"/>
      <c r="H17" s="236"/>
      <c r="K17" s="236"/>
      <c r="N17" s="236"/>
      <c r="Q17" s="236"/>
      <c r="T17" s="236"/>
      <c r="U17" s="313"/>
      <c r="V17" s="316"/>
      <c r="W17" s="318"/>
      <c r="X17" s="313"/>
    </row>
    <row r="18" spans="1:27" x14ac:dyDescent="0.35">
      <c r="A18" s="161">
        <v>1</v>
      </c>
      <c r="B18" s="266" t="s">
        <v>197</v>
      </c>
      <c r="C18" s="188"/>
      <c r="E18" s="236"/>
      <c r="H18" s="236"/>
      <c r="K18" s="236"/>
      <c r="N18" s="236"/>
      <c r="Q18" s="236"/>
      <c r="T18" s="236"/>
      <c r="U18" s="313"/>
      <c r="V18" s="316"/>
      <c r="W18" s="318"/>
      <c r="X18" s="313"/>
    </row>
    <row r="19" spans="1:27" x14ac:dyDescent="0.35">
      <c r="A19" s="144">
        <v>1.1000000000000001</v>
      </c>
      <c r="B19" s="337" t="s">
        <v>198</v>
      </c>
      <c r="C19" s="337"/>
      <c r="D19" s="337"/>
      <c r="E19" s="257"/>
      <c r="F19" s="258"/>
      <c r="G19" s="258"/>
      <c r="H19" s="257"/>
      <c r="I19" s="141">
        <v>325785</v>
      </c>
      <c r="J19" s="258"/>
      <c r="K19" s="257"/>
      <c r="L19" s="216">
        <v>327940</v>
      </c>
      <c r="M19" s="258"/>
      <c r="N19" s="257"/>
      <c r="O19" s="258"/>
      <c r="P19" s="258"/>
      <c r="Q19" s="257"/>
      <c r="R19" s="258"/>
      <c r="S19" s="258"/>
      <c r="T19" s="257"/>
      <c r="U19" s="319"/>
      <c r="V19" s="320"/>
      <c r="W19" s="321"/>
      <c r="X19" s="311" t="s">
        <v>286</v>
      </c>
      <c r="Y19" s="144"/>
    </row>
    <row r="20" spans="1:27" ht="43.5" x14ac:dyDescent="0.35">
      <c r="A20" s="144">
        <v>1.2</v>
      </c>
      <c r="B20" s="337" t="s">
        <v>199</v>
      </c>
      <c r="C20" s="337"/>
      <c r="D20" s="337"/>
      <c r="E20" s="236"/>
      <c r="H20" s="236"/>
      <c r="I20" s="225"/>
      <c r="K20" s="236"/>
      <c r="L20"/>
      <c r="N20" s="236"/>
      <c r="Q20" s="236"/>
      <c r="T20" s="236"/>
      <c r="U20" s="312" t="s">
        <v>200</v>
      </c>
      <c r="V20" s="316"/>
      <c r="W20" s="318"/>
      <c r="X20" s="254"/>
    </row>
    <row r="21" spans="1:27" ht="29" x14ac:dyDescent="0.35">
      <c r="A21" s="144" t="s">
        <v>201</v>
      </c>
      <c r="B21" s="337" t="s">
        <v>202</v>
      </c>
      <c r="C21" s="337"/>
      <c r="D21" s="337"/>
      <c r="E21" s="236"/>
      <c r="F21" s="107"/>
      <c r="H21" s="236"/>
      <c r="I21" s="173">
        <v>2163</v>
      </c>
      <c r="K21" s="236"/>
      <c r="L21" s="217">
        <v>2181.4699999999998</v>
      </c>
      <c r="N21" s="236"/>
      <c r="O21" s="107"/>
      <c r="Q21" s="236"/>
      <c r="R21" s="107"/>
      <c r="T21" s="236"/>
      <c r="U21" s="312"/>
      <c r="V21" s="316"/>
      <c r="W21" s="318"/>
      <c r="X21" s="309" t="s">
        <v>317</v>
      </c>
      <c r="Z21" s="108"/>
      <c r="AA21" s="108"/>
    </row>
    <row r="22" spans="1:27" ht="29" x14ac:dyDescent="0.35">
      <c r="A22" s="144" t="s">
        <v>203</v>
      </c>
      <c r="B22" s="337" t="s">
        <v>204</v>
      </c>
      <c r="C22" s="337"/>
      <c r="D22" s="337"/>
      <c r="E22" s="236"/>
      <c r="F22" s="107"/>
      <c r="H22" s="236"/>
      <c r="I22" s="173">
        <v>2205</v>
      </c>
      <c r="K22" s="236"/>
      <c r="L22" s="217">
        <f>2201.87</f>
        <v>2201.87</v>
      </c>
      <c r="N22" s="236"/>
      <c r="O22" s="107"/>
      <c r="Q22" s="236"/>
      <c r="R22" s="107"/>
      <c r="T22" s="236"/>
      <c r="U22" s="254"/>
      <c r="V22" s="316"/>
      <c r="W22" s="318"/>
      <c r="X22" s="254" t="s">
        <v>318</v>
      </c>
      <c r="Z22" s="108"/>
      <c r="AA22" s="108"/>
    </row>
    <row r="23" spans="1:27" ht="29" x14ac:dyDescent="0.35">
      <c r="A23" s="144" t="s">
        <v>205</v>
      </c>
      <c r="B23" s="337" t="s">
        <v>206</v>
      </c>
      <c r="C23" s="337"/>
      <c r="D23" s="337"/>
      <c r="E23" s="236"/>
      <c r="F23" s="107"/>
      <c r="H23" s="236"/>
      <c r="I23" s="186">
        <v>0.5</v>
      </c>
      <c r="K23" s="236"/>
      <c r="L23" s="303">
        <v>0.41</v>
      </c>
      <c r="N23" s="236"/>
      <c r="O23" s="107"/>
      <c r="Q23" s="236"/>
      <c r="R23" s="107"/>
      <c r="T23" s="236"/>
      <c r="U23" s="254"/>
      <c r="V23" s="316"/>
      <c r="W23" s="318"/>
      <c r="X23" s="254" t="s">
        <v>319</v>
      </c>
      <c r="Z23" s="108"/>
      <c r="AA23" s="108"/>
    </row>
    <row r="24" spans="1:27" x14ac:dyDescent="0.35">
      <c r="A24" s="144" t="s">
        <v>207</v>
      </c>
      <c r="B24" s="337" t="s">
        <v>208</v>
      </c>
      <c r="C24" s="337"/>
      <c r="D24" s="337"/>
      <c r="E24" s="236"/>
      <c r="F24" s="107"/>
      <c r="H24" s="236"/>
      <c r="I24" s="174">
        <v>0</v>
      </c>
      <c r="K24" s="236"/>
      <c r="L24" s="174">
        <v>0</v>
      </c>
      <c r="N24" s="236"/>
      <c r="O24" s="107"/>
      <c r="Q24" s="236"/>
      <c r="R24" s="107"/>
      <c r="T24" s="236"/>
      <c r="U24" s="254"/>
      <c r="V24" s="316"/>
      <c r="W24" s="318"/>
      <c r="X24" s="254" t="s">
        <v>311</v>
      </c>
      <c r="Z24" s="108"/>
      <c r="AA24" s="108"/>
    </row>
    <row r="25" spans="1:27" ht="58" x14ac:dyDescent="0.35">
      <c r="A25" s="144">
        <v>1.3</v>
      </c>
      <c r="B25" s="338" t="s">
        <v>259</v>
      </c>
      <c r="C25" s="338"/>
      <c r="D25" s="338"/>
      <c r="E25" s="236"/>
      <c r="F25" s="107"/>
      <c r="H25" s="236"/>
      <c r="I25" s="181"/>
      <c r="K25" s="236"/>
      <c r="L25" s="174"/>
      <c r="N25" s="236"/>
      <c r="O25" s="107"/>
      <c r="Q25" s="236"/>
      <c r="R25" s="107"/>
      <c r="T25" s="236"/>
      <c r="U25" s="254" t="s">
        <v>209</v>
      </c>
      <c r="V25" s="316"/>
      <c r="W25" s="318"/>
      <c r="X25" s="313"/>
    </row>
    <row r="26" spans="1:27" ht="29" x14ac:dyDescent="0.35">
      <c r="A26" s="144" t="s">
        <v>210</v>
      </c>
      <c r="B26" s="337" t="s">
        <v>211</v>
      </c>
      <c r="C26" s="337"/>
      <c r="D26" s="337"/>
      <c r="E26" s="236"/>
      <c r="F26" s="107"/>
      <c r="H26" s="236"/>
      <c r="I26" s="181"/>
      <c r="K26" s="236"/>
      <c r="L26" s="174"/>
      <c r="N26" s="236"/>
      <c r="O26" s="107"/>
      <c r="Q26" s="236"/>
      <c r="R26" s="107"/>
      <c r="T26" s="236"/>
      <c r="U26" s="254" t="s">
        <v>212</v>
      </c>
      <c r="V26" s="316"/>
      <c r="W26" s="318"/>
      <c r="X26" s="322" t="s">
        <v>290</v>
      </c>
    </row>
    <row r="27" spans="1:27" x14ac:dyDescent="0.35">
      <c r="A27" s="144" t="s">
        <v>213</v>
      </c>
      <c r="B27" s="337" t="s">
        <v>214</v>
      </c>
      <c r="C27" s="337"/>
      <c r="D27" s="337"/>
      <c r="E27" s="236"/>
      <c r="F27" s="107"/>
      <c r="H27" s="236"/>
      <c r="I27" s="181"/>
      <c r="K27" s="236"/>
      <c r="L27" s="174"/>
      <c r="N27" s="236"/>
      <c r="O27" s="107"/>
      <c r="Q27" s="236"/>
      <c r="R27" s="107"/>
      <c r="T27" s="236"/>
      <c r="U27" s="254" t="s">
        <v>215</v>
      </c>
      <c r="V27" s="316"/>
      <c r="W27" s="318"/>
      <c r="X27" s="313"/>
    </row>
    <row r="28" spans="1:27" x14ac:dyDescent="0.35">
      <c r="A28" s="144">
        <v>2</v>
      </c>
      <c r="B28" s="339" t="s">
        <v>216</v>
      </c>
      <c r="C28" s="339"/>
      <c r="D28" s="339"/>
      <c r="E28" s="236"/>
      <c r="F28" s="107"/>
      <c r="H28" s="236"/>
      <c r="I28" s="181"/>
      <c r="K28" s="236"/>
      <c r="L28" s="174"/>
      <c r="N28" s="236"/>
      <c r="O28" s="107"/>
      <c r="Q28" s="236"/>
      <c r="R28" s="107"/>
      <c r="T28" s="236"/>
      <c r="U28" s="313"/>
      <c r="V28" s="316"/>
      <c r="W28" s="318"/>
      <c r="X28" s="313"/>
    </row>
    <row r="29" spans="1:27" s="238" customFormat="1" ht="116" x14ac:dyDescent="0.35">
      <c r="A29" s="243">
        <v>2.1</v>
      </c>
      <c r="B29" s="339" t="s">
        <v>258</v>
      </c>
      <c r="C29" s="339"/>
      <c r="D29" s="339"/>
      <c r="E29" s="240"/>
      <c r="F29" s="109"/>
      <c r="G29" s="187"/>
      <c r="H29" s="240"/>
      <c r="I29" s="175">
        <v>29012.25</v>
      </c>
      <c r="J29" s="187"/>
      <c r="K29" s="240"/>
      <c r="L29" s="175">
        <v>27882</v>
      </c>
      <c r="M29" s="187"/>
      <c r="N29" s="240"/>
      <c r="O29" s="109"/>
      <c r="P29" s="187"/>
      <c r="Q29" s="240"/>
      <c r="R29" s="109"/>
      <c r="S29" s="187"/>
      <c r="T29" s="240"/>
      <c r="U29" s="312" t="s">
        <v>324</v>
      </c>
      <c r="V29" s="323"/>
      <c r="W29" s="240"/>
      <c r="X29" s="254" t="s">
        <v>310</v>
      </c>
      <c r="Y29" s="239"/>
      <c r="Z29" s="110"/>
      <c r="AA29" s="110"/>
    </row>
    <row r="30" spans="1:27" s="238" customFormat="1" ht="101.5" x14ac:dyDescent="0.35">
      <c r="A30" s="255">
        <v>2.2000000000000002</v>
      </c>
      <c r="B30" s="187" t="s">
        <v>217</v>
      </c>
      <c r="C30" s="187"/>
      <c r="D30" s="187"/>
      <c r="E30" s="240"/>
      <c r="F30" s="109"/>
      <c r="G30" s="187"/>
      <c r="H30" s="240"/>
      <c r="I30" s="175">
        <v>48152.74</v>
      </c>
      <c r="J30" s="187"/>
      <c r="K30" s="240"/>
      <c r="L30" s="175">
        <v>46800.43</v>
      </c>
      <c r="M30" s="187"/>
      <c r="N30" s="240"/>
      <c r="O30" s="109"/>
      <c r="P30" s="187"/>
      <c r="Q30" s="240"/>
      <c r="R30" s="109"/>
      <c r="S30" s="187"/>
      <c r="T30" s="240"/>
      <c r="U30" s="254" t="s">
        <v>218</v>
      </c>
      <c r="V30" s="187"/>
      <c r="W30" s="240"/>
      <c r="X30" s="254" t="s">
        <v>309</v>
      </c>
      <c r="Y30" s="187"/>
    </row>
    <row r="31" spans="1:27" s="238" customFormat="1" ht="66.75" customHeight="1" x14ac:dyDescent="0.35">
      <c r="A31" s="255">
        <v>2.2999999999999998</v>
      </c>
      <c r="B31" s="338" t="s">
        <v>267</v>
      </c>
      <c r="C31" s="338"/>
      <c r="D31" s="187"/>
      <c r="E31" s="240"/>
      <c r="F31" s="187"/>
      <c r="G31" s="187"/>
      <c r="H31" s="240"/>
      <c r="I31" s="241">
        <v>33.03</v>
      </c>
      <c r="J31" s="187"/>
      <c r="K31" s="240"/>
      <c r="L31" s="175">
        <v>32.659999999999997</v>
      </c>
      <c r="M31" s="187"/>
      <c r="N31" s="240"/>
      <c r="O31" s="187"/>
      <c r="P31" s="187"/>
      <c r="Q31" s="240"/>
      <c r="R31" s="187"/>
      <c r="S31" s="187"/>
      <c r="T31" s="240"/>
      <c r="U31" s="254" t="s">
        <v>266</v>
      </c>
      <c r="V31" s="187"/>
      <c r="W31" s="240"/>
      <c r="X31" s="309" t="s">
        <v>320</v>
      </c>
      <c r="Y31" s="187"/>
    </row>
    <row r="32" spans="1:27" s="238" customFormat="1" x14ac:dyDescent="0.35">
      <c r="A32" s="255"/>
      <c r="B32" s="187"/>
      <c r="C32" s="187"/>
      <c r="D32" s="187"/>
      <c r="E32" s="240"/>
      <c r="F32" s="187"/>
      <c r="G32" s="187"/>
      <c r="H32" s="240"/>
      <c r="I32" s="242"/>
      <c r="J32" s="187"/>
      <c r="K32" s="240"/>
      <c r="L32" s="241"/>
      <c r="M32" s="187"/>
      <c r="N32" s="240"/>
      <c r="O32" s="187"/>
      <c r="P32" s="187"/>
      <c r="Q32" s="240"/>
      <c r="R32" s="187"/>
      <c r="S32" s="187"/>
      <c r="T32" s="240"/>
      <c r="U32" s="254"/>
      <c r="V32" s="187"/>
      <c r="W32" s="240"/>
      <c r="X32" s="254"/>
      <c r="Y32" s="187"/>
    </row>
    <row r="33" spans="1:37" s="12" customFormat="1" x14ac:dyDescent="0.35">
      <c r="A33" s="233"/>
      <c r="B33" s="233"/>
      <c r="C33" s="233"/>
      <c r="D33" s="261"/>
      <c r="E33" s="263"/>
      <c r="F33" s="261"/>
      <c r="G33" s="261"/>
      <c r="H33" s="263"/>
      <c r="I33" s="265"/>
      <c r="J33" s="261"/>
      <c r="K33" s="263"/>
      <c r="L33" s="264"/>
      <c r="M33" s="261"/>
      <c r="N33" s="263"/>
      <c r="O33" s="261"/>
      <c r="P33" s="261"/>
      <c r="Q33" s="263"/>
      <c r="R33" s="261"/>
      <c r="S33" s="261"/>
      <c r="T33" s="263"/>
      <c r="U33" s="262"/>
      <c r="V33" s="261"/>
      <c r="W33" s="263"/>
      <c r="X33" s="262"/>
      <c r="Y33" s="261"/>
    </row>
    <row r="34" spans="1:37" x14ac:dyDescent="0.35">
      <c r="A34" s="29"/>
      <c r="U34" s="29"/>
      <c r="X34" s="29"/>
      <c r="Z34" s="29"/>
      <c r="AA34" s="29"/>
      <c r="AB34" s="29"/>
      <c r="AC34" s="29"/>
      <c r="AD34" s="29"/>
      <c r="AE34" s="29"/>
      <c r="AF34" s="29"/>
      <c r="AG34" s="29"/>
      <c r="AH34" s="29"/>
      <c r="AI34" s="29"/>
    </row>
    <row r="35" spans="1:37" s="259" customFormat="1" ht="18.5" x14ac:dyDescent="0.35">
      <c r="A35" s="252"/>
      <c r="B35" s="251" t="s">
        <v>326</v>
      </c>
      <c r="C35" s="248"/>
      <c r="D35" s="248"/>
      <c r="E35" s="118"/>
      <c r="F35" s="248"/>
      <c r="G35" s="248"/>
      <c r="H35" s="118"/>
      <c r="I35" s="250"/>
      <c r="J35" s="248"/>
      <c r="K35" s="118"/>
      <c r="L35" s="249"/>
      <c r="M35" s="248"/>
      <c r="N35" s="118"/>
      <c r="O35" s="248"/>
      <c r="P35" s="248"/>
      <c r="Q35" s="118"/>
      <c r="R35" s="248"/>
      <c r="S35" s="248"/>
      <c r="T35" s="118"/>
      <c r="U35" s="248"/>
      <c r="V35" s="248"/>
      <c r="W35" s="118"/>
      <c r="X35" s="248"/>
      <c r="Y35" s="248"/>
      <c r="AK35" s="260"/>
    </row>
    <row r="36" spans="1:37" x14ac:dyDescent="0.35">
      <c r="A36" s="237">
        <v>1.2</v>
      </c>
      <c r="B36" s="339" t="s">
        <v>219</v>
      </c>
      <c r="C36" s="339"/>
      <c r="D36" s="339"/>
      <c r="E36" s="236"/>
      <c r="H36" s="236"/>
      <c r="K36" s="236"/>
      <c r="N36" s="236"/>
      <c r="Q36" s="236"/>
      <c r="T36" s="236"/>
      <c r="U36" s="324"/>
      <c r="V36" s="325"/>
      <c r="W36" s="318"/>
      <c r="X36" s="324" t="s">
        <v>289</v>
      </c>
      <c r="Y36" s="235"/>
    </row>
    <row r="37" spans="1:37" x14ac:dyDescent="0.35">
      <c r="A37" s="144" t="s">
        <v>201</v>
      </c>
      <c r="B37" s="339" t="s">
        <v>220</v>
      </c>
      <c r="C37" s="339"/>
      <c r="D37" s="339"/>
      <c r="E37" s="236"/>
      <c r="H37" s="236"/>
      <c r="I37" s="225">
        <v>381.1</v>
      </c>
      <c r="K37" s="236"/>
      <c r="L37" s="258">
        <v>380.64</v>
      </c>
      <c r="N37" s="236"/>
      <c r="Q37" s="236"/>
      <c r="T37" s="236"/>
      <c r="U37" s="324"/>
      <c r="V37" s="325"/>
      <c r="W37" s="318"/>
      <c r="X37" s="313" t="s">
        <v>321</v>
      </c>
      <c r="Y37" s="235"/>
    </row>
    <row r="38" spans="1:37" x14ac:dyDescent="0.35">
      <c r="A38" s="144" t="s">
        <v>203</v>
      </c>
      <c r="B38" s="338" t="s">
        <v>221</v>
      </c>
      <c r="C38" s="338"/>
      <c r="D38" s="338"/>
      <c r="E38" s="236"/>
      <c r="H38" s="236"/>
      <c r="K38" s="236"/>
      <c r="N38" s="236"/>
      <c r="Q38" s="236"/>
      <c r="T38" s="236"/>
      <c r="U38" s="324" t="s">
        <v>222</v>
      </c>
      <c r="V38" s="325"/>
      <c r="W38" s="318"/>
      <c r="X38" s="313" t="s">
        <v>316</v>
      </c>
      <c r="Y38" s="235"/>
    </row>
    <row r="39" spans="1:37" x14ac:dyDescent="0.35">
      <c r="A39" s="144" t="s">
        <v>223</v>
      </c>
      <c r="B39" s="339" t="s">
        <v>224</v>
      </c>
      <c r="C39" s="339"/>
      <c r="D39" s="339"/>
      <c r="E39" s="236"/>
      <c r="H39" s="236"/>
      <c r="K39" s="236"/>
      <c r="N39" s="236"/>
      <c r="Q39" s="236"/>
      <c r="T39" s="236"/>
      <c r="U39" s="324"/>
      <c r="V39" s="325"/>
      <c r="W39" s="318"/>
      <c r="X39" s="324"/>
      <c r="Y39" s="235"/>
    </row>
    <row r="40" spans="1:37" x14ac:dyDescent="0.35">
      <c r="A40" s="144" t="s">
        <v>225</v>
      </c>
      <c r="B40" s="339" t="s">
        <v>226</v>
      </c>
      <c r="C40" s="339"/>
      <c r="D40" s="339"/>
      <c r="E40" s="236"/>
      <c r="H40" s="236"/>
      <c r="K40" s="236"/>
      <c r="N40" s="236"/>
      <c r="Q40" s="236"/>
      <c r="T40" s="236"/>
      <c r="U40" s="324"/>
      <c r="V40" s="325"/>
      <c r="W40" s="318"/>
      <c r="X40" s="324"/>
      <c r="Y40" s="235"/>
    </row>
    <row r="41" spans="1:37" x14ac:dyDescent="0.35">
      <c r="A41" s="237">
        <v>1.3</v>
      </c>
      <c r="B41" s="339" t="s">
        <v>227</v>
      </c>
      <c r="C41" s="339"/>
      <c r="D41" s="339"/>
      <c r="E41" s="236"/>
      <c r="H41" s="236"/>
      <c r="K41" s="236"/>
      <c r="N41" s="236"/>
      <c r="Q41" s="236"/>
      <c r="T41" s="236"/>
      <c r="U41" s="324"/>
      <c r="V41" s="325"/>
      <c r="W41" s="318"/>
      <c r="X41" s="324" t="s">
        <v>289</v>
      </c>
      <c r="Y41" s="235"/>
    </row>
    <row r="42" spans="1:37" x14ac:dyDescent="0.35">
      <c r="A42" s="144" t="s">
        <v>213</v>
      </c>
      <c r="B42" s="339" t="s">
        <v>228</v>
      </c>
      <c r="C42" s="339"/>
      <c r="D42" s="339"/>
      <c r="E42" s="257"/>
      <c r="F42" s="107"/>
      <c r="G42" s="258"/>
      <c r="H42" s="257"/>
      <c r="I42" s="181"/>
      <c r="J42" s="258"/>
      <c r="K42" s="257"/>
      <c r="L42" s="174"/>
      <c r="M42" s="258"/>
      <c r="N42" s="257"/>
      <c r="O42" s="107"/>
      <c r="P42" s="258"/>
      <c r="Q42" s="257"/>
      <c r="R42" s="107"/>
      <c r="S42" s="258"/>
      <c r="T42" s="257"/>
      <c r="U42" s="324" t="s">
        <v>229</v>
      </c>
      <c r="V42" s="326"/>
      <c r="W42" s="321"/>
      <c r="X42" s="312"/>
      <c r="Y42" s="256"/>
    </row>
    <row r="43" spans="1:37" ht="43.5" x14ac:dyDescent="0.35">
      <c r="A43" s="255" t="s">
        <v>230</v>
      </c>
      <c r="B43" s="255" t="s">
        <v>231</v>
      </c>
      <c r="C43" s="187"/>
      <c r="D43" s="187"/>
      <c r="E43" s="240"/>
      <c r="F43" s="187"/>
      <c r="G43" s="187"/>
      <c r="H43" s="240"/>
      <c r="I43" s="242"/>
      <c r="J43" s="187"/>
      <c r="K43" s="240"/>
      <c r="L43" s="241"/>
      <c r="M43" s="187"/>
      <c r="N43" s="240"/>
      <c r="O43" s="187"/>
      <c r="P43" s="187"/>
      <c r="Q43" s="240"/>
      <c r="R43" s="187"/>
      <c r="S43" s="187"/>
      <c r="T43" s="240"/>
      <c r="U43" s="312" t="s">
        <v>232</v>
      </c>
      <c r="V43" s="323"/>
      <c r="W43" s="240"/>
      <c r="X43" s="254"/>
      <c r="Y43" s="239"/>
    </row>
    <row r="44" spans="1:37" x14ac:dyDescent="0.35">
      <c r="B44" s="253"/>
      <c r="E44" s="236"/>
      <c r="H44" s="236"/>
      <c r="K44" s="236"/>
      <c r="N44" s="236"/>
      <c r="Q44" s="236"/>
      <c r="T44" s="236"/>
      <c r="U44" s="288"/>
      <c r="V44" s="325"/>
      <c r="W44" s="318"/>
      <c r="X44" s="313"/>
      <c r="Y44" s="235"/>
    </row>
    <row r="45" spans="1:37" x14ac:dyDescent="0.35">
      <c r="A45" s="237">
        <v>2</v>
      </c>
      <c r="B45" s="339" t="s">
        <v>233</v>
      </c>
      <c r="C45" s="339"/>
      <c r="D45" s="339"/>
      <c r="E45" s="236"/>
      <c r="H45" s="236"/>
      <c r="K45" s="236"/>
      <c r="N45" s="236"/>
      <c r="Q45" s="236"/>
      <c r="T45" s="236"/>
      <c r="U45" s="324"/>
      <c r="V45" s="325"/>
      <c r="W45" s="318"/>
      <c r="X45" s="324" t="s">
        <v>289</v>
      </c>
      <c r="Y45" s="235"/>
    </row>
    <row r="46" spans="1:37" ht="43.5" x14ac:dyDescent="0.35">
      <c r="A46" s="237">
        <v>2.1</v>
      </c>
      <c r="B46" s="339" t="s">
        <v>260</v>
      </c>
      <c r="C46" s="339"/>
      <c r="D46" s="339"/>
      <c r="E46" s="236"/>
      <c r="H46" s="236"/>
      <c r="K46" s="236"/>
      <c r="N46" s="236"/>
      <c r="Q46" s="236"/>
      <c r="T46" s="236"/>
      <c r="U46" s="324" t="s">
        <v>234</v>
      </c>
      <c r="V46" s="325"/>
      <c r="W46" s="318"/>
      <c r="X46" s="324"/>
      <c r="Y46" s="235"/>
    </row>
    <row r="47" spans="1:37" ht="43.5" x14ac:dyDescent="0.35">
      <c r="A47" s="237">
        <v>2.2000000000000002</v>
      </c>
      <c r="B47" s="337" t="s">
        <v>261</v>
      </c>
      <c r="C47" s="337"/>
      <c r="D47" s="337"/>
      <c r="E47" s="236"/>
      <c r="F47" s="107"/>
      <c r="H47" s="236"/>
      <c r="I47" s="181"/>
      <c r="K47" s="236"/>
      <c r="L47" s="174"/>
      <c r="N47" s="236"/>
      <c r="O47" s="107"/>
      <c r="Q47" s="236"/>
      <c r="R47" s="107"/>
      <c r="T47" s="236"/>
      <c r="U47" s="312" t="s">
        <v>235</v>
      </c>
      <c r="V47" s="325"/>
      <c r="W47" s="318"/>
      <c r="X47" s="327"/>
      <c r="Y47" s="235"/>
    </row>
    <row r="48" spans="1:37" x14ac:dyDescent="0.35">
      <c r="A48" s="237"/>
      <c r="E48" s="236"/>
      <c r="H48" s="236"/>
      <c r="K48" s="236"/>
      <c r="N48" s="236"/>
      <c r="Q48" s="236"/>
      <c r="T48" s="236"/>
      <c r="U48" s="324"/>
      <c r="V48" s="325"/>
      <c r="W48" s="318"/>
      <c r="X48" s="324"/>
      <c r="Y48" s="235"/>
    </row>
    <row r="49" spans="1:37" x14ac:dyDescent="0.35">
      <c r="A49" s="237">
        <v>3</v>
      </c>
      <c r="B49" s="338" t="s">
        <v>236</v>
      </c>
      <c r="C49" s="338"/>
      <c r="D49" s="338"/>
      <c r="E49" s="236"/>
      <c r="H49" s="236"/>
      <c r="K49" s="236"/>
      <c r="N49" s="236"/>
      <c r="Q49" s="236"/>
      <c r="T49" s="236"/>
      <c r="U49" s="324"/>
      <c r="V49" s="325"/>
      <c r="W49" s="318"/>
      <c r="X49" s="324" t="s">
        <v>289</v>
      </c>
      <c r="Y49" s="235"/>
    </row>
    <row r="50" spans="1:37" ht="72.5" x14ac:dyDescent="0.35">
      <c r="A50" s="237" t="s">
        <v>237</v>
      </c>
      <c r="B50" s="337" t="s">
        <v>238</v>
      </c>
      <c r="C50" s="337"/>
      <c r="D50" s="337"/>
      <c r="E50" s="236"/>
      <c r="H50" s="236"/>
      <c r="K50" s="236"/>
      <c r="N50" s="236"/>
      <c r="Q50" s="236"/>
      <c r="T50" s="236"/>
      <c r="U50" s="254" t="s">
        <v>239</v>
      </c>
      <c r="V50" s="325"/>
      <c r="W50" s="318"/>
      <c r="X50" s="324"/>
      <c r="Y50" s="235"/>
    </row>
    <row r="51" spans="1:37" x14ac:dyDescent="0.35">
      <c r="A51" s="144" t="s">
        <v>240</v>
      </c>
      <c r="B51" s="337" t="s">
        <v>241</v>
      </c>
      <c r="C51" s="337"/>
      <c r="D51" s="337"/>
      <c r="E51" s="236"/>
      <c r="H51" s="236"/>
      <c r="I51" s="187">
        <v>137.26</v>
      </c>
      <c r="J51" s="187"/>
      <c r="K51" s="240"/>
      <c r="L51">
        <v>82.89</v>
      </c>
      <c r="N51" s="236"/>
      <c r="Q51" s="236"/>
      <c r="T51" s="236"/>
      <c r="U51" s="324"/>
      <c r="V51" s="325"/>
      <c r="W51" s="318"/>
      <c r="X51" s="187" t="s">
        <v>288</v>
      </c>
      <c r="Y51" s="235"/>
    </row>
    <row r="52" spans="1:37" x14ac:dyDescent="0.35">
      <c r="A52" s="144" t="s">
        <v>242</v>
      </c>
      <c r="B52" s="337" t="s">
        <v>243</v>
      </c>
      <c r="C52" s="337"/>
      <c r="D52" s="337"/>
      <c r="E52" s="236"/>
      <c r="H52" s="236"/>
      <c r="I52" s="187">
        <v>9.2799999999999994</v>
      </c>
      <c r="J52" s="187"/>
      <c r="K52" s="240"/>
      <c r="L52">
        <v>5.66</v>
      </c>
      <c r="N52" s="236"/>
      <c r="Q52" s="236"/>
      <c r="T52" s="236"/>
      <c r="U52" s="324"/>
      <c r="V52" s="325"/>
      <c r="W52" s="318"/>
      <c r="X52" s="187" t="s">
        <v>288</v>
      </c>
      <c r="Y52" s="235"/>
    </row>
    <row r="53" spans="1:37" s="12" customFormat="1" x14ac:dyDescent="0.35">
      <c r="A53" s="31"/>
      <c r="B53" s="31"/>
      <c r="C53" s="31"/>
      <c r="D53" s="31"/>
      <c r="E53" s="230"/>
      <c r="F53" s="31"/>
      <c r="G53" s="31"/>
      <c r="H53" s="230"/>
      <c r="I53" s="232"/>
      <c r="J53" s="31"/>
      <c r="K53" s="230"/>
      <c r="L53" s="231"/>
      <c r="M53" s="31"/>
      <c r="N53" s="230"/>
      <c r="O53" s="31"/>
      <c r="P53" s="31"/>
      <c r="Q53" s="230"/>
      <c r="R53" s="31"/>
      <c r="S53" s="31"/>
      <c r="T53" s="230"/>
      <c r="U53" s="31"/>
      <c r="V53" s="31"/>
      <c r="W53" s="230"/>
      <c r="X53" s="31"/>
      <c r="Y53" s="31"/>
    </row>
    <row r="54" spans="1:37" x14ac:dyDescent="0.35">
      <c r="A54" s="29"/>
      <c r="U54" s="29"/>
      <c r="X54" s="29"/>
      <c r="Z54" s="29"/>
      <c r="AA54" s="29"/>
      <c r="AB54" s="29"/>
      <c r="AC54" s="29"/>
      <c r="AD54" s="29"/>
      <c r="AE54" s="29"/>
      <c r="AF54" s="29"/>
      <c r="AG54" s="29"/>
      <c r="AH54" s="29"/>
      <c r="AI54" s="29"/>
    </row>
    <row r="55" spans="1:37" s="247" customFormat="1" ht="18.5" x14ac:dyDescent="0.35">
      <c r="A55" s="252"/>
      <c r="B55" s="251" t="s">
        <v>257</v>
      </c>
      <c r="C55" s="248"/>
      <c r="D55" s="248"/>
      <c r="E55" s="118"/>
      <c r="F55" s="248"/>
      <c r="G55" s="248"/>
      <c r="H55" s="118"/>
      <c r="I55" s="250"/>
      <c r="J55" s="248"/>
      <c r="K55" s="118"/>
      <c r="L55" s="249"/>
      <c r="M55" s="248"/>
      <c r="N55" s="118"/>
      <c r="O55" s="248"/>
      <c r="P55" s="248"/>
      <c r="Q55" s="118"/>
      <c r="R55" s="248"/>
      <c r="S55" s="248"/>
      <c r="T55" s="118"/>
      <c r="U55" s="248"/>
      <c r="V55" s="248"/>
      <c r="W55" s="118"/>
      <c r="X55" s="248"/>
      <c r="Y55" s="248"/>
    </row>
    <row r="56" spans="1:37" x14ac:dyDescent="0.35">
      <c r="A56" s="237">
        <v>1</v>
      </c>
      <c r="B56" s="29" t="s">
        <v>244</v>
      </c>
      <c r="E56" s="236"/>
      <c r="H56" s="236"/>
      <c r="K56" s="236"/>
      <c r="N56" s="236"/>
      <c r="Q56" s="236"/>
      <c r="T56" s="236"/>
      <c r="U56" s="324"/>
      <c r="V56" s="325"/>
      <c r="W56" s="318"/>
      <c r="X56" s="324" t="s">
        <v>289</v>
      </c>
      <c r="Y56" s="235"/>
    </row>
    <row r="57" spans="1:37" x14ac:dyDescent="0.35">
      <c r="A57" s="237">
        <v>1.1000000000000001</v>
      </c>
      <c r="B57" s="339" t="s">
        <v>245</v>
      </c>
      <c r="C57" s="339"/>
      <c r="D57" s="339"/>
      <c r="E57" s="236"/>
      <c r="H57" s="236"/>
      <c r="K57" s="236"/>
      <c r="N57" s="236"/>
      <c r="Q57" s="236"/>
      <c r="T57" s="236"/>
      <c r="U57" s="324"/>
      <c r="V57" s="325"/>
      <c r="W57" s="318"/>
      <c r="X57" s="324"/>
      <c r="Y57" s="235"/>
    </row>
    <row r="58" spans="1:37" x14ac:dyDescent="0.35">
      <c r="A58" s="144" t="s">
        <v>246</v>
      </c>
      <c r="B58" s="339" t="s">
        <v>247</v>
      </c>
      <c r="C58" s="339"/>
      <c r="D58" s="339"/>
      <c r="E58" s="236"/>
      <c r="H58" s="236"/>
      <c r="K58" s="236"/>
      <c r="N58" s="236"/>
      <c r="Q58" s="236"/>
      <c r="T58" s="236"/>
      <c r="U58" s="324"/>
      <c r="V58" s="325"/>
      <c r="W58" s="318"/>
      <c r="X58" s="324"/>
      <c r="Y58" s="235"/>
    </row>
    <row r="59" spans="1:37" ht="29" x14ac:dyDescent="0.35">
      <c r="A59" s="144" t="s">
        <v>248</v>
      </c>
      <c r="B59" s="338" t="s">
        <v>249</v>
      </c>
      <c r="C59" s="338"/>
      <c r="D59" s="338"/>
      <c r="E59" s="236"/>
      <c r="F59" s="244"/>
      <c r="H59" s="236"/>
      <c r="I59" s="246"/>
      <c r="K59" s="236"/>
      <c r="L59" s="245"/>
      <c r="N59" s="236"/>
      <c r="O59" s="244"/>
      <c r="Q59" s="236"/>
      <c r="R59" s="244"/>
      <c r="T59" s="236"/>
      <c r="U59" s="312" t="s">
        <v>250</v>
      </c>
      <c r="V59" s="325"/>
      <c r="W59" s="318"/>
      <c r="X59" s="313"/>
      <c r="Y59" s="235"/>
    </row>
    <row r="60" spans="1:37" x14ac:dyDescent="0.35">
      <c r="A60" s="144" t="s">
        <v>251</v>
      </c>
      <c r="B60" s="338" t="s">
        <v>252</v>
      </c>
      <c r="C60" s="338"/>
      <c r="D60" s="338"/>
      <c r="E60" s="236"/>
      <c r="H60" s="236"/>
      <c r="K60" s="236"/>
      <c r="N60" s="236"/>
      <c r="Q60" s="236"/>
      <c r="T60" s="236"/>
      <c r="U60" s="324"/>
      <c r="V60" s="325"/>
      <c r="W60" s="318"/>
      <c r="X60" s="324"/>
      <c r="Y60" s="235"/>
    </row>
    <row r="61" spans="1:37" s="234" customFormat="1" x14ac:dyDescent="0.35">
      <c r="A61" s="237"/>
      <c r="B61" s="29"/>
      <c r="C61" s="29"/>
      <c r="D61" s="29"/>
      <c r="E61" s="236"/>
      <c r="F61" s="29"/>
      <c r="G61" s="29"/>
      <c r="H61" s="236"/>
      <c r="I61" s="185"/>
      <c r="J61" s="29"/>
      <c r="K61" s="236"/>
      <c r="L61" s="225"/>
      <c r="M61" s="29"/>
      <c r="N61" s="236"/>
      <c r="O61" s="29"/>
      <c r="P61" s="29"/>
      <c r="Q61" s="236"/>
      <c r="R61" s="29"/>
      <c r="S61" s="29"/>
      <c r="T61" s="236"/>
      <c r="U61" s="324"/>
      <c r="V61" s="325"/>
      <c r="W61" s="318"/>
      <c r="X61" s="324"/>
      <c r="Y61" s="235"/>
      <c r="Z61"/>
      <c r="AA61"/>
      <c r="AB61"/>
      <c r="AC61"/>
      <c r="AD61"/>
      <c r="AE61"/>
      <c r="AF61"/>
      <c r="AG61"/>
      <c r="AH61"/>
      <c r="AI61"/>
      <c r="AJ61"/>
      <c r="AK61"/>
    </row>
    <row r="62" spans="1:37" s="234" customFormat="1" x14ac:dyDescent="0.35">
      <c r="A62" s="237">
        <v>2</v>
      </c>
      <c r="B62" s="339" t="s">
        <v>325</v>
      </c>
      <c r="C62" s="339"/>
      <c r="D62" s="339"/>
      <c r="E62" s="236"/>
      <c r="F62" s="29"/>
      <c r="G62" s="29"/>
      <c r="H62" s="236"/>
      <c r="I62" s="185"/>
      <c r="J62" s="29"/>
      <c r="K62" s="236"/>
      <c r="L62" s="225"/>
      <c r="M62" s="29"/>
      <c r="N62" s="236"/>
      <c r="O62" s="29"/>
      <c r="P62" s="29"/>
      <c r="Q62" s="236"/>
      <c r="R62" s="29"/>
      <c r="S62" s="29"/>
      <c r="T62" s="236"/>
      <c r="U62" s="324"/>
      <c r="V62" s="325"/>
      <c r="W62" s="318"/>
      <c r="X62" s="324" t="s">
        <v>289</v>
      </c>
      <c r="Y62" s="235"/>
      <c r="Z62"/>
      <c r="AA62"/>
      <c r="AB62"/>
      <c r="AC62"/>
      <c r="AD62"/>
      <c r="AE62"/>
      <c r="AF62"/>
      <c r="AG62"/>
      <c r="AH62"/>
      <c r="AI62"/>
      <c r="AJ62"/>
      <c r="AK62"/>
    </row>
    <row r="63" spans="1:37" s="238" customFormat="1" ht="29" x14ac:dyDescent="0.35">
      <c r="A63" s="243">
        <v>2.1</v>
      </c>
      <c r="B63" s="339" t="s">
        <v>262</v>
      </c>
      <c r="C63" s="339"/>
      <c r="D63" s="339"/>
      <c r="E63" s="240"/>
      <c r="F63" s="187"/>
      <c r="G63" s="187"/>
      <c r="H63" s="240"/>
      <c r="I63" s="242"/>
      <c r="J63" s="187"/>
      <c r="K63" s="240"/>
      <c r="L63" s="241"/>
      <c r="M63" s="187"/>
      <c r="N63" s="240"/>
      <c r="O63" s="187"/>
      <c r="P63" s="187"/>
      <c r="Q63" s="240"/>
      <c r="R63" s="187"/>
      <c r="S63" s="187"/>
      <c r="T63" s="240"/>
      <c r="U63" s="312" t="s">
        <v>327</v>
      </c>
      <c r="V63" s="323"/>
      <c r="W63" s="240"/>
      <c r="X63" s="312"/>
      <c r="Y63" s="239"/>
    </row>
    <row r="64" spans="1:37" s="234" customFormat="1" x14ac:dyDescent="0.35">
      <c r="A64" s="237"/>
      <c r="B64" s="29"/>
      <c r="C64" s="29"/>
      <c r="D64" s="29"/>
      <c r="E64" s="236"/>
      <c r="F64" s="29"/>
      <c r="G64" s="29"/>
      <c r="H64" s="236"/>
      <c r="I64" s="185"/>
      <c r="J64" s="29"/>
      <c r="K64" s="236"/>
      <c r="L64" s="225"/>
      <c r="M64" s="29"/>
      <c r="N64" s="236"/>
      <c r="O64" s="29"/>
      <c r="P64" s="29"/>
      <c r="Q64" s="236"/>
      <c r="R64" s="29"/>
      <c r="S64" s="29"/>
      <c r="T64" s="236"/>
      <c r="U64" s="324"/>
      <c r="V64" s="325"/>
      <c r="W64" s="318"/>
      <c r="X64" s="324"/>
      <c r="Y64" s="235"/>
      <c r="Z64"/>
      <c r="AA64"/>
      <c r="AB64"/>
      <c r="AC64"/>
      <c r="AD64"/>
      <c r="AE64"/>
      <c r="AF64"/>
      <c r="AG64"/>
      <c r="AH64"/>
      <c r="AI64"/>
      <c r="AJ64"/>
      <c r="AK64"/>
    </row>
    <row r="65" spans="1:37" s="234" customFormat="1" x14ac:dyDescent="0.35">
      <c r="A65" s="237">
        <v>3</v>
      </c>
      <c r="B65" s="339" t="s">
        <v>253</v>
      </c>
      <c r="C65" s="339"/>
      <c r="D65" s="339"/>
      <c r="E65" s="236"/>
      <c r="F65" s="29"/>
      <c r="G65" s="29"/>
      <c r="H65" s="236"/>
      <c r="I65" s="185"/>
      <c r="J65" s="29"/>
      <c r="K65" s="236"/>
      <c r="L65" s="225"/>
      <c r="M65" s="29"/>
      <c r="N65" s="236"/>
      <c r="O65" s="29"/>
      <c r="P65" s="29"/>
      <c r="Q65" s="236"/>
      <c r="R65" s="29"/>
      <c r="S65" s="29"/>
      <c r="T65" s="236"/>
      <c r="U65" s="324"/>
      <c r="V65" s="325"/>
      <c r="W65" s="318"/>
      <c r="X65" s="324" t="s">
        <v>289</v>
      </c>
      <c r="Y65" s="235"/>
      <c r="Z65"/>
      <c r="AA65"/>
      <c r="AB65"/>
      <c r="AC65"/>
      <c r="AD65"/>
      <c r="AE65"/>
      <c r="AF65"/>
      <c r="AG65"/>
      <c r="AH65"/>
      <c r="AI65"/>
      <c r="AJ65"/>
      <c r="AK65"/>
    </row>
    <row r="66" spans="1:37" s="234" customFormat="1" ht="72.5" x14ac:dyDescent="0.35">
      <c r="A66" s="237" t="s">
        <v>237</v>
      </c>
      <c r="B66" s="337" t="s">
        <v>238</v>
      </c>
      <c r="C66" s="337"/>
      <c r="D66" s="337"/>
      <c r="E66" s="236"/>
      <c r="F66" s="29"/>
      <c r="G66" s="29"/>
      <c r="H66" s="236"/>
      <c r="I66" s="185"/>
      <c r="J66" s="29"/>
      <c r="K66" s="236"/>
      <c r="L66" s="225"/>
      <c r="M66" s="29"/>
      <c r="N66" s="236"/>
      <c r="O66" s="29"/>
      <c r="P66" s="29"/>
      <c r="Q66" s="236"/>
      <c r="R66" s="29"/>
      <c r="S66" s="29"/>
      <c r="T66" s="236"/>
      <c r="U66" s="254" t="s">
        <v>239</v>
      </c>
      <c r="V66" s="325"/>
      <c r="W66" s="318"/>
      <c r="X66" s="324"/>
      <c r="Y66" s="235"/>
      <c r="Z66"/>
      <c r="AA66"/>
      <c r="AB66"/>
      <c r="AC66"/>
      <c r="AD66"/>
      <c r="AE66"/>
      <c r="AF66"/>
      <c r="AG66"/>
      <c r="AH66"/>
      <c r="AI66"/>
      <c r="AJ66"/>
      <c r="AK66"/>
    </row>
    <row r="67" spans="1:37" s="234" customFormat="1" x14ac:dyDescent="0.35">
      <c r="A67" s="144" t="s">
        <v>240</v>
      </c>
      <c r="B67" s="29" t="s">
        <v>241</v>
      </c>
      <c r="C67" s="29"/>
      <c r="D67" s="29"/>
      <c r="E67" s="236"/>
      <c r="F67" s="29"/>
      <c r="G67" s="29"/>
      <c r="H67" s="236"/>
      <c r="I67" s="185"/>
      <c r="J67" s="29"/>
      <c r="K67" s="236"/>
      <c r="L67" s="225"/>
      <c r="M67" s="29"/>
      <c r="N67" s="236"/>
      <c r="O67" s="29"/>
      <c r="P67" s="29"/>
      <c r="Q67" s="236"/>
      <c r="R67" s="29"/>
      <c r="S67" s="29"/>
      <c r="T67" s="236"/>
      <c r="U67" s="313"/>
      <c r="V67" s="325"/>
      <c r="W67" s="318"/>
      <c r="X67" s="324"/>
      <c r="Y67" s="235"/>
      <c r="Z67"/>
      <c r="AA67"/>
      <c r="AB67"/>
      <c r="AC67"/>
      <c r="AD67"/>
      <c r="AE67"/>
      <c r="AF67"/>
      <c r="AG67"/>
      <c r="AH67"/>
      <c r="AI67"/>
      <c r="AJ67"/>
      <c r="AK67"/>
    </row>
    <row r="68" spans="1:37" s="234" customFormat="1" x14ac:dyDescent="0.35">
      <c r="A68" s="144" t="s">
        <v>242</v>
      </c>
      <c r="B68" s="29" t="s">
        <v>243</v>
      </c>
      <c r="C68" s="29"/>
      <c r="D68" s="29"/>
      <c r="E68" s="236"/>
      <c r="F68" s="29"/>
      <c r="G68" s="29"/>
      <c r="H68" s="236"/>
      <c r="I68" s="185"/>
      <c r="J68" s="29"/>
      <c r="K68" s="236"/>
      <c r="L68" s="225"/>
      <c r="M68" s="29"/>
      <c r="N68" s="236"/>
      <c r="O68" s="29"/>
      <c r="P68" s="29"/>
      <c r="Q68" s="236"/>
      <c r="R68" s="29"/>
      <c r="S68" s="29"/>
      <c r="T68" s="236"/>
      <c r="U68" s="324"/>
      <c r="V68" s="325"/>
      <c r="W68" s="318"/>
      <c r="X68" s="324"/>
      <c r="Y68" s="235"/>
      <c r="Z68"/>
      <c r="AA68"/>
      <c r="AB68"/>
      <c r="AC68"/>
      <c r="AD68"/>
      <c r="AE68"/>
      <c r="AF68"/>
      <c r="AG68"/>
      <c r="AH68"/>
      <c r="AI68"/>
      <c r="AJ68"/>
      <c r="AK68"/>
    </row>
    <row r="69" spans="1:37" s="227" customFormat="1" x14ac:dyDescent="0.35">
      <c r="A69" s="233"/>
      <c r="B69" s="233"/>
      <c r="C69" s="233"/>
      <c r="D69" s="233"/>
      <c r="E69" s="230"/>
      <c r="F69" s="31"/>
      <c r="G69" s="31"/>
      <c r="H69" s="230"/>
      <c r="I69" s="232"/>
      <c r="J69" s="31"/>
      <c r="K69" s="230"/>
      <c r="L69" s="231"/>
      <c r="M69" s="31"/>
      <c r="N69" s="230"/>
      <c r="O69" s="31"/>
      <c r="P69" s="31"/>
      <c r="Q69" s="230"/>
      <c r="R69" s="31"/>
      <c r="S69" s="31"/>
      <c r="T69" s="230"/>
      <c r="U69" s="229"/>
      <c r="V69" s="228"/>
      <c r="W69" s="230"/>
      <c r="X69" s="229"/>
      <c r="Y69" s="228"/>
      <c r="Z69" s="12"/>
      <c r="AA69" s="12"/>
      <c r="AB69" s="12"/>
      <c r="AC69" s="12"/>
      <c r="AD69" s="12"/>
      <c r="AE69" s="12"/>
      <c r="AF69" s="12"/>
      <c r="AG69" s="12"/>
      <c r="AH69" s="12"/>
      <c r="AI69" s="12"/>
      <c r="AJ69" s="12"/>
      <c r="AK69" s="12"/>
    </row>
    <row r="71" spans="1:37" s="125" customFormat="1" ht="18.5" x14ac:dyDescent="0.45">
      <c r="A71" s="123"/>
      <c r="B71" s="124" t="s">
        <v>50</v>
      </c>
      <c r="E71" s="126"/>
      <c r="F71" s="126"/>
      <c r="G71" s="126"/>
      <c r="H71" s="126"/>
      <c r="I71" s="182"/>
      <c r="J71" s="126"/>
      <c r="K71" s="126"/>
      <c r="L71" s="176"/>
      <c r="M71" s="126"/>
      <c r="N71" s="126"/>
      <c r="O71" s="126"/>
      <c r="P71" s="126"/>
      <c r="Q71" s="126"/>
      <c r="R71" s="126"/>
      <c r="S71" s="126"/>
      <c r="U71" s="123"/>
    </row>
    <row r="72" spans="1:37" x14ac:dyDescent="0.35">
      <c r="A72" s="22"/>
      <c r="B72"/>
      <c r="C72"/>
      <c r="D72" s="2"/>
      <c r="E72" s="60"/>
      <c r="F72" s="60"/>
      <c r="G72" s="61"/>
      <c r="H72" s="60"/>
      <c r="I72" s="183"/>
      <c r="J72" s="61"/>
      <c r="K72" s="60"/>
      <c r="L72" s="177"/>
      <c r="M72" s="61"/>
      <c r="N72" s="60"/>
      <c r="O72" s="60"/>
      <c r="P72" s="61"/>
      <c r="Q72" s="60"/>
      <c r="R72" s="60"/>
      <c r="S72" s="61"/>
      <c r="T72"/>
      <c r="U72" s="22"/>
      <c r="V72"/>
      <c r="W72"/>
      <c r="X72"/>
      <c r="Y72"/>
    </row>
    <row r="73" spans="1:37" x14ac:dyDescent="0.35">
      <c r="A73" s="22"/>
      <c r="B73" s="226" t="s">
        <v>58</v>
      </c>
      <c r="C73"/>
      <c r="D73" s="2"/>
      <c r="E73" s="60"/>
      <c r="F73" s="60"/>
      <c r="G73" s="61"/>
      <c r="H73" s="60"/>
      <c r="I73" s="183"/>
      <c r="J73" s="61"/>
      <c r="K73" s="60"/>
      <c r="L73" s="177"/>
      <c r="M73" s="61"/>
      <c r="N73" s="60"/>
      <c r="O73" s="60"/>
      <c r="P73" s="61"/>
      <c r="Q73" s="60"/>
      <c r="R73" s="60"/>
      <c r="S73" s="61"/>
      <c r="T73"/>
      <c r="U73" s="22"/>
      <c r="V73"/>
      <c r="W73"/>
      <c r="X73"/>
      <c r="Y73"/>
    </row>
    <row r="74" spans="1:37" x14ac:dyDescent="0.35">
      <c r="A74" s="22"/>
      <c r="B74" s="11"/>
      <c r="C74"/>
      <c r="D74" s="2"/>
      <c r="E74" s="60"/>
      <c r="F74" s="60"/>
      <c r="G74" s="61"/>
      <c r="H74" s="60"/>
      <c r="I74" s="183"/>
      <c r="J74" s="61"/>
      <c r="K74" s="60"/>
      <c r="L74" s="177"/>
      <c r="M74" s="61"/>
      <c r="N74" s="60"/>
      <c r="O74" s="60"/>
      <c r="P74" s="61"/>
      <c r="Q74" s="60"/>
      <c r="R74" s="60"/>
      <c r="S74" s="61"/>
      <c r="T74"/>
      <c r="U74" s="22"/>
      <c r="V74"/>
      <c r="W74"/>
      <c r="X74"/>
      <c r="Y74"/>
    </row>
    <row r="75" spans="1:37" s="12" customFormat="1" x14ac:dyDescent="0.35">
      <c r="A75" s="27"/>
      <c r="B75" s="36"/>
      <c r="D75" s="13"/>
      <c r="E75" s="64"/>
      <c r="F75" s="64"/>
      <c r="G75" s="65"/>
      <c r="H75" s="64"/>
      <c r="I75" s="184"/>
      <c r="J75" s="65"/>
      <c r="K75" s="64"/>
      <c r="L75" s="178"/>
      <c r="M75" s="65"/>
      <c r="N75" s="64"/>
      <c r="O75" s="64"/>
      <c r="P75" s="65"/>
      <c r="Q75" s="64"/>
      <c r="R75" s="64"/>
      <c r="S75" s="65"/>
      <c r="U75" s="27"/>
    </row>
    <row r="76" spans="1:37" x14ac:dyDescent="0.35">
      <c r="A76" s="22"/>
      <c r="B76"/>
      <c r="C76"/>
      <c r="D76"/>
      <c r="E76"/>
      <c r="F76"/>
      <c r="G76"/>
      <c r="H76"/>
      <c r="J76"/>
      <c r="K76"/>
      <c r="L76" s="179"/>
      <c r="M76"/>
      <c r="N76"/>
      <c r="O76"/>
      <c r="P76"/>
      <c r="Q76"/>
      <c r="R76"/>
      <c r="S76"/>
      <c r="T76"/>
      <c r="U76" s="22"/>
      <c r="V76"/>
      <c r="W76"/>
      <c r="X76"/>
      <c r="Y76"/>
    </row>
    <row r="77" spans="1:37" x14ac:dyDescent="0.35">
      <c r="A77" s="22"/>
      <c r="B77" s="101" t="s">
        <v>264</v>
      </c>
      <c r="C77"/>
      <c r="D77"/>
      <c r="E77"/>
      <c r="F77"/>
      <c r="G77"/>
      <c r="H77"/>
      <c r="J77"/>
      <c r="K77"/>
      <c r="L77" s="179"/>
      <c r="M77"/>
      <c r="N77"/>
      <c r="O77"/>
      <c r="P77"/>
      <c r="Q77"/>
      <c r="R77"/>
      <c r="S77"/>
      <c r="T77"/>
      <c r="U77" s="22"/>
      <c r="V77"/>
      <c r="W77"/>
      <c r="X77"/>
      <c r="Y77"/>
    </row>
  </sheetData>
  <mergeCells count="35">
    <mergeCell ref="B60:D60"/>
    <mergeCell ref="B62:D62"/>
    <mergeCell ref="B63:D63"/>
    <mergeCell ref="B65:D65"/>
    <mergeCell ref="B66:D66"/>
    <mergeCell ref="B38:D38"/>
    <mergeCell ref="B39:D39"/>
    <mergeCell ref="B40:D40"/>
    <mergeCell ref="B59:D59"/>
    <mergeCell ref="B41:D41"/>
    <mergeCell ref="B42:D42"/>
    <mergeCell ref="B45:D45"/>
    <mergeCell ref="B46:D46"/>
    <mergeCell ref="B47:D47"/>
    <mergeCell ref="B49:D49"/>
    <mergeCell ref="B50:D50"/>
    <mergeCell ref="B51:D51"/>
    <mergeCell ref="B52:D52"/>
    <mergeCell ref="B57:D57"/>
    <mergeCell ref="B58:D58"/>
    <mergeCell ref="B28:D28"/>
    <mergeCell ref="B29:D29"/>
    <mergeCell ref="B31:C31"/>
    <mergeCell ref="B36:D36"/>
    <mergeCell ref="B37:D37"/>
    <mergeCell ref="B23:D23"/>
    <mergeCell ref="B24:D24"/>
    <mergeCell ref="B25:D25"/>
    <mergeCell ref="B26:D26"/>
    <mergeCell ref="B27:D27"/>
    <mergeCell ref="B12:C12"/>
    <mergeCell ref="B19:D19"/>
    <mergeCell ref="B20:D20"/>
    <mergeCell ref="B21:D21"/>
    <mergeCell ref="B22:D22"/>
  </mergeCells>
  <pageMargins left="0.7" right="0.7" top="0.75" bottom="0.75" header="0.3" footer="0.3"/>
  <pageSetup paperSize="5" scale="50" fitToHeight="0" orientation="landscape" r:id="rId1"/>
  <headerFooter>
    <oddFooter>&amp;L&amp;1#&amp;"Calibri"&amp;14&amp;K000000Business Use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7:D9"/>
  <sheetViews>
    <sheetView workbookViewId="0">
      <selection activeCell="D7" sqref="D7:D9"/>
    </sheetView>
  </sheetViews>
  <sheetFormatPr defaultRowHeight="14.5" x14ac:dyDescent="0.35"/>
  <cols>
    <col min="3" max="3" width="36.54296875" customWidth="1"/>
  </cols>
  <sheetData>
    <row r="7" spans="3:4" x14ac:dyDescent="0.35">
      <c r="C7" t="s">
        <v>117</v>
      </c>
      <c r="D7" s="75" t="s">
        <v>120</v>
      </c>
    </row>
    <row r="8" spans="3:4" x14ac:dyDescent="0.35">
      <c r="C8" t="s">
        <v>118</v>
      </c>
      <c r="D8" s="76" t="s">
        <v>121</v>
      </c>
    </row>
    <row r="9" spans="3:4" x14ac:dyDescent="0.35">
      <c r="C9" t="s">
        <v>119</v>
      </c>
      <c r="D9" s="77" t="s">
        <v>81</v>
      </c>
    </row>
  </sheetData>
  <pageMargins left="0.7" right="0.7" top="0.75" bottom="0.75" header="0.3" footer="0.3"/>
  <pageSetup orientation="portrait" r:id="rId1"/>
  <headerFooter>
    <oddFooter>&amp;L&amp;1#&amp;"Calibri"&amp;14&amp;K000000Business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earchable xmlns="06a704af-1093-41df-910a-e362277c20fd">false</Searchable>
    <TaxCatchAll xmlns="06a704af-1093-41df-910a-e362277c20fd"/>
    <e81e820a66454e4dae05b8cd72e410dc xmlns="06a704af-1093-41df-910a-e362277c20fd">
      <Terms xmlns="http://schemas.microsoft.com/office/infopath/2007/PartnerControls"/>
    </e81e820a66454e4dae05b8cd72e410dc>
  </documentManagement>
</p:properties>
</file>

<file path=customXml/item2.xml><?xml version="1.0" encoding="utf-8"?>
<?mso-contentType ?>
<SharedContentType xmlns="Microsoft.SharePoint.Taxonomy.ContentTypeSync" SourceId="5fb71415-aff0-46ac-ad8a-1a0b343c080f"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360C47903FEECF4EBB38252D334A7B7B" ma:contentTypeVersion="14" ma:contentTypeDescription="Create a new document." ma:contentTypeScope="" ma:versionID="e858497de65df87f3c7f1dfe4fbd5045">
  <xsd:schema xmlns:xsd="http://www.w3.org/2001/XMLSchema" xmlns:xs="http://www.w3.org/2001/XMLSchema" xmlns:p="http://schemas.microsoft.com/office/2006/metadata/properties" xmlns:ns3="06a704af-1093-41df-910a-e362277c20fd" xmlns:ns4="9ff59057-0409-4f1b-923f-b368dd408115" xmlns:ns5="2e9edb95-d2bc-4efc-acca-cf2a4496b1b5" targetNamespace="http://schemas.microsoft.com/office/2006/metadata/properties" ma:root="true" ma:fieldsID="df972bca0a239ddd41b808986bcdb317" ns3:_="" ns4:_="" ns5:_="">
    <xsd:import namespace="06a704af-1093-41df-910a-e362277c20fd"/>
    <xsd:import namespace="9ff59057-0409-4f1b-923f-b368dd408115"/>
    <xsd:import namespace="2e9edb95-d2bc-4efc-acca-cf2a4496b1b5"/>
    <xsd:element name="properties">
      <xsd:complexType>
        <xsd:sequence>
          <xsd:element name="documentManagement">
            <xsd:complexType>
              <xsd:all>
                <xsd:element ref="ns3:Searchable" minOccurs="0"/>
                <xsd:element ref="ns3:e81e820a66454e4dae05b8cd72e410dc" minOccurs="0"/>
                <xsd:element ref="ns3:TaxCatchAll" minOccurs="0"/>
                <xsd:element ref="ns3:TaxCatchAllLabel"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5:SharedWithUsers" minOccurs="0"/>
                <xsd:element ref="ns5:SharedWithDetails" minOccurs="0"/>
                <xsd:element ref="ns5:SharingHintHash"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704af-1093-41df-910a-e362277c20fd" elementFormDefault="qualified">
    <xsd:import namespace="http://schemas.microsoft.com/office/2006/documentManagement/types"/>
    <xsd:import namespace="http://schemas.microsoft.com/office/infopath/2007/PartnerControls"/>
    <xsd:element name="Searchable" ma:index="8" nillable="true" ma:displayName="Searchable" ma:default="0" ma:internalName="Searchable">
      <xsd:simpleType>
        <xsd:restriction base="dms:Boolean"/>
      </xsd:simpleType>
    </xsd:element>
    <xsd:element name="e81e820a66454e4dae05b8cd72e410dc" ma:index="9" nillable="true" ma:taxonomy="true" ma:internalName="e81e820a66454e4dae05b8cd72e410dc" ma:taxonomyFieldName="SearchContentClass" ma:displayName="SearchContentClass" ma:default="" ma:fieldId="{e81e820a-6645-4e4d-ae05-b8cd72e410dc}" ma:sspId="5fb71415-aff0-46ac-ad8a-1a0b343c080f" ma:termSetId="d06009ad-cab7-4623-a608-cc47ab75a005"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cf338b4b-c9a7-419d-a94d-27c25f72adf0}" ma:internalName="TaxCatchAll" ma:showField="CatchAllData" ma:web="2e9edb95-d2bc-4efc-acca-cf2a4496b1b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cf338b4b-c9a7-419d-a94d-27c25f72adf0}" ma:internalName="TaxCatchAllLabel" ma:readOnly="true" ma:showField="CatchAllDataLabel" ma:web="2e9edb95-d2bc-4efc-acca-cf2a4496b1b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ff59057-0409-4f1b-923f-b368dd408115"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9edb95-d2bc-4efc-acca-cf2a4496b1b5"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SharingHintHash" ma:index="2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FD56CE-693C-4942-93EB-6CD9483372AE}">
  <ds:schemaRefs>
    <ds:schemaRef ds:uri="06a704af-1093-41df-910a-e362277c20fd"/>
    <ds:schemaRef ds:uri="2e9edb95-d2bc-4efc-acca-cf2a4496b1b5"/>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9ff59057-0409-4f1b-923f-b368dd408115"/>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22A6BC3-B90E-437E-BD53-7C779D86EDEB}">
  <ds:schemaRefs>
    <ds:schemaRef ds:uri="Microsoft.SharePoint.Taxonomy.ContentTypeSync"/>
  </ds:schemaRefs>
</ds:datastoreItem>
</file>

<file path=customXml/itemProps3.xml><?xml version="1.0" encoding="utf-8"?>
<ds:datastoreItem xmlns:ds="http://schemas.openxmlformats.org/officeDocument/2006/customXml" ds:itemID="{C308C400-B1BD-42F8-B492-F34DBA9592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704af-1093-41df-910a-e362277c20fd"/>
    <ds:schemaRef ds:uri="9ff59057-0409-4f1b-923f-b368dd408115"/>
    <ds:schemaRef ds:uri="2e9edb95-d2bc-4efc-acca-cf2a4496b1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EFCBF18-CFD8-4AD9-B799-BADA35DE1A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EEI Metrics</vt:lpstr>
      <vt:lpstr>AGA Metrics</vt:lpstr>
      <vt:lpstr>Hidden_Lists</vt:lpstr>
      <vt:lpstr>list_GenerationBasis</vt:lpstr>
      <vt:lpstr>'AGA Metrics'!Print_Area</vt:lpstr>
      <vt:lpstr>'EEI Metrics'!Print_Area</vt:lpstr>
      <vt:lpstr>'AGA Metrics'!Print_Titles</vt:lpstr>
      <vt:lpstr>'EEI Metrics'!Print_Titles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2020-09-04T17:38:04Z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0x010100360C47903FEECF4EBB38252D334A7B7B</vt:lpwstr>
  </property>
  <property fmtid="{D5CDD505-2E9C-101B-9397-08002B2CF9AE}" pid="4" name="MSIP_Label_e0c8e74a-db15-49f1-980d-3d74f2e3ff07_Enabled">
    <vt:lpwstr>true</vt:lpwstr>
  </property>
  <property fmtid="{D5CDD505-2E9C-101B-9397-08002B2CF9AE}" pid="5" name="MSIP_Label_e0c8e74a-db15-49f1-980d-3d74f2e3ff07_SetDate">
    <vt:lpwstr>2020-08-04T17:29:07Z</vt:lpwstr>
  </property>
  <property fmtid="{D5CDD505-2E9C-101B-9397-08002B2CF9AE}" pid="6" name="MSIP_Label_e0c8e74a-db15-49f1-980d-3d74f2e3ff07_Method">
    <vt:lpwstr>Privileged</vt:lpwstr>
  </property>
  <property fmtid="{D5CDD505-2E9C-101B-9397-08002B2CF9AE}" pid="7" name="MSIP_Label_e0c8e74a-db15-49f1-980d-3d74f2e3ff07_Name">
    <vt:lpwstr>376d9127-3fad-41bb7-827b-657efc89d923</vt:lpwstr>
  </property>
  <property fmtid="{D5CDD505-2E9C-101B-9397-08002B2CF9AE}" pid="8" name="MSIP_Label_e0c8e74a-db15-49f1-980d-3d74f2e3ff07_SiteId">
    <vt:lpwstr>25b79aa0-07c6-4d65-9c80-df92aacdc157</vt:lpwstr>
  </property>
  <property fmtid="{D5CDD505-2E9C-101B-9397-08002B2CF9AE}" pid="9" name="MSIP_Label_e0c8e74a-db15-49f1-980d-3d74f2e3ff07_ActionId">
    <vt:lpwstr>053293f9-6362-4c0a-8d6d-0000e8e4a73e</vt:lpwstr>
  </property>
  <property fmtid="{D5CDD505-2E9C-101B-9397-08002B2CF9AE}" pid="10" name="MSIP_Label_e0c8e74a-db15-49f1-980d-3d74f2e3ff07_ContentBits">
    <vt:lpwstr>2</vt:lpwstr>
  </property>
</Properties>
</file>